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F:\Sharefile\Shared Folders\Marketing - PR, Articles, Industry, Background\Articles Archive\2020 Articles\"/>
    </mc:Choice>
  </mc:AlternateContent>
  <xr:revisionPtr revIDLastSave="0" documentId="13_ncr:1_{1482E04E-2791-4FEA-89B6-9DBBEA0730F1}" xr6:coauthVersionLast="45" xr6:coauthVersionMax="45" xr10:uidLastSave="{00000000-0000-0000-0000-000000000000}"/>
  <bookViews>
    <workbookView xWindow="-20610" yWindow="1695" windowWidth="20730" windowHeight="11160" firstSheet="2" activeTab="3" xr2:uid="{BFAF9C53-93A4-4E11-B0B0-28EA7B32BA4B}"/>
  </bookViews>
  <sheets>
    <sheet name="CECL.Covid Q1 Analysis WrkSht" sheetId="2" state="hidden" r:id="rId1"/>
    <sheet name="Banks in Scope" sheetId="4" state="hidden" r:id="rId2"/>
    <sheet name="Summary" sheetId="6" r:id="rId3"/>
    <sheet name="All Public Banks" sheetId="5" r:id="rId4"/>
  </sheets>
  <definedNames>
    <definedName name="_xlnm._FilterDatabase" localSheetId="3" hidden="1">'All Public Banks'!$A$1:$N$129</definedName>
    <definedName name="_xlnm._FilterDatabase" localSheetId="1" hidden="1">'Banks in Scope'!$A$3:$O$5137</definedName>
    <definedName name="_xlnm._FilterDatabase" localSheetId="0" hidden="1">'CECL.Covid Q1 Analysis WrkSht'!$A$2:$N$129</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35" i="5" l="1"/>
  <c r="K135" i="5"/>
  <c r="J135" i="5"/>
  <c r="L134" i="5"/>
  <c r="L133" i="5"/>
  <c r="L132" i="5"/>
  <c r="L129" i="5"/>
  <c r="L131" i="5" s="1"/>
  <c r="K134" i="5"/>
  <c r="J134" i="5"/>
  <c r="K133" i="5"/>
  <c r="J133" i="5"/>
  <c r="K132" i="5"/>
  <c r="J132" i="5"/>
  <c r="K129" i="5"/>
  <c r="K128" i="5"/>
  <c r="K127" i="5"/>
  <c r="K126" i="5"/>
  <c r="K125" i="5"/>
  <c r="K124" i="5"/>
  <c r="K123" i="5"/>
  <c r="K122" i="5"/>
  <c r="K121" i="5"/>
  <c r="K120" i="5"/>
  <c r="K119" i="5"/>
  <c r="K118" i="5"/>
  <c r="K117" i="5"/>
  <c r="K116" i="5"/>
  <c r="K115" i="5"/>
  <c r="K114" i="5"/>
  <c r="K113" i="5"/>
  <c r="K112" i="5"/>
  <c r="K111" i="5"/>
  <c r="K110" i="5"/>
  <c r="K109" i="5"/>
  <c r="K108" i="5"/>
  <c r="K107" i="5"/>
  <c r="K106" i="5"/>
  <c r="K105" i="5"/>
  <c r="K104" i="5"/>
  <c r="K103" i="5"/>
  <c r="K102" i="5"/>
  <c r="K101" i="5"/>
  <c r="K100" i="5"/>
  <c r="K99" i="5"/>
  <c r="K98" i="5"/>
  <c r="K97" i="5"/>
  <c r="K96" i="5"/>
  <c r="K95" i="5"/>
  <c r="K94" i="5"/>
  <c r="K93" i="5"/>
  <c r="K92" i="5"/>
  <c r="K91" i="5"/>
  <c r="K90" i="5"/>
  <c r="K89" i="5"/>
  <c r="K88" i="5"/>
  <c r="K87" i="5"/>
  <c r="K86" i="5"/>
  <c r="K85" i="5"/>
  <c r="K84" i="5"/>
  <c r="K83" i="5"/>
  <c r="K82" i="5"/>
  <c r="K81" i="5"/>
  <c r="K80" i="5"/>
  <c r="K79" i="5"/>
  <c r="K78" i="5"/>
  <c r="K77" i="5"/>
  <c r="K76" i="5"/>
  <c r="K75" i="5"/>
  <c r="K74" i="5"/>
  <c r="K73" i="5"/>
  <c r="K72" i="5"/>
  <c r="K71" i="5"/>
  <c r="K70" i="5"/>
  <c r="K69" i="5"/>
  <c r="K68" i="5"/>
  <c r="K67" i="5"/>
  <c r="K66" i="5"/>
  <c r="K65" i="5"/>
  <c r="K64" i="5"/>
  <c r="K63" i="5"/>
  <c r="K62" i="5"/>
  <c r="K61" i="5"/>
  <c r="K60" i="5"/>
  <c r="K59" i="5"/>
  <c r="K58" i="5"/>
  <c r="K57" i="5"/>
  <c r="K56" i="5"/>
  <c r="K55" i="5"/>
  <c r="K54" i="5"/>
  <c r="K53" i="5"/>
  <c r="K52" i="5"/>
  <c r="K51" i="5"/>
  <c r="K50" i="5"/>
  <c r="K49" i="5"/>
  <c r="K48" i="5"/>
  <c r="K47" i="5"/>
  <c r="K46" i="5"/>
  <c r="K45" i="5"/>
  <c r="K44" i="5"/>
  <c r="K43" i="5"/>
  <c r="K42" i="5"/>
  <c r="K41" i="5"/>
  <c r="K40" i="5"/>
  <c r="K39" i="5"/>
  <c r="K38" i="5"/>
  <c r="K37" i="5"/>
  <c r="K36" i="5"/>
  <c r="K35" i="5"/>
  <c r="K34" i="5"/>
  <c r="K33" i="5"/>
  <c r="K31" i="5"/>
  <c r="K30" i="5"/>
  <c r="K29" i="5"/>
  <c r="K28" i="5"/>
  <c r="K27" i="5"/>
  <c r="K26" i="5"/>
  <c r="K25" i="5"/>
  <c r="K24" i="5"/>
  <c r="K23" i="5"/>
  <c r="K22" i="5"/>
  <c r="K21" i="5"/>
  <c r="K20" i="5"/>
  <c r="K19" i="5"/>
  <c r="K18" i="5"/>
  <c r="K17" i="5"/>
  <c r="K16" i="5"/>
  <c r="K15" i="5"/>
  <c r="K14" i="5"/>
  <c r="K13" i="5"/>
  <c r="K12" i="5"/>
  <c r="K11" i="5"/>
  <c r="K10" i="5"/>
  <c r="K9" i="5"/>
  <c r="K8" i="5"/>
  <c r="K7" i="5"/>
  <c r="K6" i="5"/>
  <c r="K5" i="5"/>
  <c r="K4" i="5"/>
  <c r="K3" i="5"/>
  <c r="K2" i="5"/>
  <c r="J131" i="5" l="1"/>
  <c r="C4" i="6" s="1"/>
  <c r="K131" i="5"/>
  <c r="D4" i="6" s="1"/>
  <c r="E4" i="6"/>
  <c r="C5" i="6"/>
  <c r="D5" i="6"/>
  <c r="E5" i="6"/>
  <c r="C6" i="6"/>
  <c r="D6" i="6"/>
  <c r="E6" i="6"/>
  <c r="C7" i="6"/>
  <c r="D7" i="6"/>
  <c r="E7" i="6"/>
  <c r="C8" i="6"/>
  <c r="D8" i="6"/>
  <c r="E8" i="6"/>
  <c r="L29" i="2" l="1"/>
  <c r="N29" i="2" s="1"/>
  <c r="L30" i="2"/>
  <c r="N30" i="2" s="1"/>
  <c r="L31" i="2"/>
  <c r="N31" i="2" s="1"/>
  <c r="L32" i="2"/>
  <c r="N32" i="2" s="1"/>
  <c r="L33" i="2"/>
  <c r="L34" i="2"/>
  <c r="N34" i="2" s="1"/>
  <c r="L35" i="2"/>
  <c r="L37" i="2"/>
  <c r="N37" i="2" s="1"/>
  <c r="L38" i="2"/>
  <c r="N38" i="2" s="1"/>
  <c r="L39" i="2"/>
  <c r="N39" i="2" s="1"/>
  <c r="L40" i="2"/>
  <c r="N40" i="2" s="1"/>
  <c r="J41" i="2"/>
  <c r="L41" i="2"/>
  <c r="J42" i="2"/>
  <c r="J43" i="2"/>
  <c r="J44" i="2"/>
  <c r="L44" i="2"/>
  <c r="N44" i="2" s="1"/>
  <c r="L45" i="2"/>
  <c r="N45" i="2" s="1"/>
  <c r="L48" i="2"/>
  <c r="N48" i="2" s="1"/>
  <c r="L49" i="2"/>
  <c r="N49" i="2" s="1"/>
  <c r="L50" i="2"/>
  <c r="N50" i="2" s="1"/>
  <c r="L51" i="2"/>
  <c r="N51" i="2" s="1"/>
  <c r="L52" i="2"/>
  <c r="N52" i="2" s="1"/>
  <c r="L53" i="2"/>
  <c r="N53" i="2" s="1"/>
  <c r="L54" i="2"/>
  <c r="N54" i="2" s="1"/>
  <c r="L55" i="2"/>
  <c r="N55" i="2" s="1"/>
  <c r="L56" i="2"/>
  <c r="N56" i="2" s="1"/>
  <c r="J57" i="2"/>
  <c r="L57" i="2"/>
  <c r="L58" i="2"/>
  <c r="N58" i="2" s="1"/>
  <c r="L59" i="2"/>
  <c r="N59" i="2" s="1"/>
  <c r="J60" i="2"/>
  <c r="L60" i="2"/>
  <c r="N60" i="2" s="1"/>
  <c r="J61" i="2"/>
  <c r="L61" i="2"/>
  <c r="J62" i="2"/>
  <c r="L62" i="2"/>
  <c r="L63" i="2"/>
  <c r="N63" i="2" s="1"/>
  <c r="L64" i="2"/>
  <c r="N64" i="2" s="1"/>
  <c r="L65" i="2"/>
  <c r="N65" i="2" s="1"/>
  <c r="L66" i="2"/>
  <c r="N66" i="2" s="1"/>
  <c r="L67" i="2"/>
  <c r="N67" i="2" s="1"/>
  <c r="J68" i="2"/>
  <c r="L68" i="2"/>
  <c r="N68" i="2" s="1"/>
  <c r="J69" i="2"/>
  <c r="L69" i="2"/>
  <c r="N69" i="2" s="1"/>
  <c r="J70" i="2"/>
  <c r="L70" i="2"/>
  <c r="N70" i="2" s="1"/>
  <c r="L71" i="2"/>
  <c r="N71" i="2" s="1"/>
  <c r="L72" i="2"/>
  <c r="N72" i="2" s="1"/>
  <c r="J73" i="2"/>
  <c r="L73" i="2"/>
  <c r="N73" i="2" s="1"/>
  <c r="L74" i="2"/>
  <c r="N74" i="2" s="1"/>
  <c r="L75" i="2"/>
  <c r="L76" i="2"/>
  <c r="N76" i="2" s="1"/>
  <c r="L77" i="2"/>
  <c r="N77" i="2" s="1"/>
  <c r="L78" i="2"/>
  <c r="N78" i="2" s="1"/>
  <c r="L79" i="2"/>
  <c r="N79" i="2" s="1"/>
  <c r="L80" i="2"/>
  <c r="N80" i="2" s="1"/>
  <c r="L81" i="2"/>
  <c r="N81" i="2" s="1"/>
  <c r="L82" i="2"/>
  <c r="N82" i="2" s="1"/>
  <c r="L83" i="2"/>
  <c r="N83" i="2" s="1"/>
  <c r="L84" i="2"/>
  <c r="N84" i="2" s="1"/>
  <c r="L85" i="2"/>
  <c r="N85" i="2" s="1"/>
  <c r="L86" i="2"/>
  <c r="N86" i="2" s="1"/>
  <c r="L87" i="2"/>
  <c r="N87" i="2" s="1"/>
  <c r="L88" i="2"/>
  <c r="N88" i="2" s="1"/>
  <c r="L89" i="2"/>
  <c r="N89" i="2" s="1"/>
  <c r="L90" i="2"/>
  <c r="J91" i="2"/>
  <c r="L91" i="2"/>
  <c r="N91" i="2" s="1"/>
  <c r="L92" i="2"/>
  <c r="N92" i="2" s="1"/>
  <c r="L93" i="2"/>
  <c r="N93" i="2" s="1"/>
  <c r="J94" i="2"/>
  <c r="L94" i="2"/>
  <c r="N94" i="2" s="1"/>
  <c r="L95" i="2"/>
  <c r="N95" i="2" s="1"/>
  <c r="L96" i="2"/>
  <c r="N96" i="2" s="1"/>
  <c r="L97" i="2"/>
  <c r="N97" i="2" s="1"/>
  <c r="L98" i="2"/>
  <c r="N98" i="2" s="1"/>
  <c r="L99" i="2"/>
  <c r="N99" i="2" s="1"/>
  <c r="L100" i="2"/>
  <c r="N100" i="2" s="1"/>
  <c r="L101" i="2"/>
  <c r="N101" i="2" s="1"/>
  <c r="L102" i="2"/>
  <c r="N102" i="2" s="1"/>
  <c r="L103" i="2"/>
  <c r="N103" i="2" s="1"/>
  <c r="L104" i="2"/>
  <c r="J105" i="2"/>
  <c r="L105" i="2"/>
  <c r="N105" i="2" s="1"/>
  <c r="L106" i="2"/>
  <c r="N106" i="2" s="1"/>
  <c r="L107" i="2"/>
  <c r="N107" i="2" s="1"/>
  <c r="L108" i="2"/>
  <c r="N108" i="2" s="1"/>
  <c r="L109" i="2"/>
  <c r="L110" i="2"/>
  <c r="N110" i="2" s="1"/>
  <c r="L111" i="2"/>
  <c r="J112" i="2"/>
  <c r="L112" i="2"/>
  <c r="N112" i="2" s="1"/>
  <c r="J113" i="2"/>
  <c r="L113" i="2"/>
  <c r="N113" i="2" s="1"/>
  <c r="J114" i="2"/>
  <c r="L114" i="2"/>
  <c r="N114" i="2" s="1"/>
  <c r="J115" i="2"/>
  <c r="L115" i="2"/>
  <c r="N115" i="2" s="1"/>
  <c r="J116" i="2"/>
  <c r="J117" i="2"/>
  <c r="L118" i="2"/>
  <c r="L119" i="2"/>
  <c r="L120" i="2"/>
  <c r="L121" i="2"/>
  <c r="L122" i="2"/>
  <c r="L123" i="2"/>
  <c r="J125" i="2"/>
  <c r="J126" i="2"/>
  <c r="L126" i="2"/>
  <c r="J127" i="2"/>
  <c r="L127" i="2"/>
  <c r="L128" i="2"/>
  <c r="L129" i="2"/>
  <c r="N129" i="2" s="1"/>
  <c r="L8" i="2"/>
  <c r="N8" i="2" s="1"/>
  <c r="J11" i="2"/>
  <c r="L11" i="2"/>
  <c r="N11" i="2" s="1"/>
  <c r="J13" i="2"/>
  <c r="L13" i="2"/>
  <c r="N13" i="2" s="1"/>
  <c r="L15" i="2"/>
  <c r="N15" i="2" s="1"/>
  <c r="L16" i="2"/>
  <c r="N16" i="2" s="1"/>
  <c r="J18" i="2"/>
  <c r="L18" i="2"/>
  <c r="N18" i="2" s="1"/>
  <c r="L21" i="2"/>
  <c r="J22" i="2"/>
  <c r="L22" i="2"/>
  <c r="N22" i="2" s="1"/>
  <c r="L23" i="2"/>
  <c r="N23" i="2" s="1"/>
  <c r="J24" i="2"/>
  <c r="L24" i="2"/>
  <c r="N24" i="2" s="1"/>
  <c r="L25" i="2"/>
  <c r="N25" i="2" s="1"/>
  <c r="J26" i="2"/>
  <c r="L26" i="2"/>
  <c r="N26" i="2" s="1"/>
  <c r="J27" i="2"/>
  <c r="L27" i="2"/>
  <c r="J28" i="2"/>
  <c r="L28" i="2"/>
  <c r="N33" i="2"/>
  <c r="N35" i="2"/>
  <c r="N41" i="2"/>
  <c r="N57" i="2"/>
  <c r="N61" i="2"/>
  <c r="N62" i="2"/>
  <c r="N75" i="2"/>
  <c r="N90" i="2"/>
  <c r="N104" i="2"/>
  <c r="N109" i="2"/>
  <c r="N111" i="2"/>
  <c r="E52" i="2"/>
  <c r="F52" i="2" s="1"/>
  <c r="E42" i="2"/>
  <c r="F42" i="2" s="1"/>
  <c r="E33" i="2"/>
  <c r="F33" i="2" s="1"/>
  <c r="E29" i="2"/>
  <c r="F29" i="2" s="1"/>
  <c r="E28" i="2"/>
  <c r="F28" i="2" s="1"/>
  <c r="K28" i="2" s="1"/>
  <c r="E27" i="2"/>
  <c r="F27" i="2" s="1"/>
  <c r="K27" i="2" s="1"/>
  <c r="E26" i="2"/>
  <c r="F26" i="2" s="1"/>
  <c r="K26" i="2" s="1"/>
  <c r="F25" i="2"/>
  <c r="K25" i="2" s="1"/>
  <c r="D25" i="2"/>
  <c r="J25" i="2" s="1"/>
  <c r="E24" i="2"/>
  <c r="F24" i="2" s="1"/>
  <c r="K24" i="2" s="1"/>
  <c r="F21" i="2"/>
  <c r="K21" i="2" s="1"/>
  <c r="D21" i="2"/>
  <c r="J21" i="2" s="1"/>
  <c r="E11" i="2"/>
  <c r="K11" i="2" s="1"/>
  <c r="F129" i="2" l="1"/>
  <c r="D129" i="2"/>
  <c r="E128" i="2"/>
  <c r="F128" i="2" s="1"/>
  <c r="K128" i="2" s="1"/>
  <c r="E127" i="2"/>
  <c r="F127" i="2" s="1"/>
  <c r="E126" i="2"/>
  <c r="F126" i="2" s="1"/>
  <c r="K126" i="2" s="1"/>
  <c r="E125" i="2"/>
  <c r="F124" i="2"/>
  <c r="D124" i="2"/>
  <c r="E123" i="2"/>
  <c r="F123" i="2" s="1"/>
  <c r="D122" i="2"/>
  <c r="F122" i="2"/>
  <c r="E121" i="2"/>
  <c r="F121" i="2" s="1"/>
  <c r="K121" i="2" s="1"/>
  <c r="D120" i="2"/>
  <c r="J120" i="2" s="1"/>
  <c r="F120" i="2"/>
  <c r="K120" i="2" s="1"/>
  <c r="F119" i="2"/>
  <c r="K119" i="2" s="1"/>
  <c r="D119" i="2"/>
  <c r="E118" i="2"/>
  <c r="F118" i="2" s="1"/>
  <c r="E117" i="2"/>
  <c r="E116" i="2"/>
  <c r="F116" i="2" s="1"/>
  <c r="K116" i="2" s="1"/>
  <c r="E115" i="2"/>
  <c r="F115" i="2" s="1"/>
  <c r="E114" i="2"/>
  <c r="F114" i="2" s="1"/>
  <c r="K114" i="2" s="1"/>
  <c r="E113" i="2"/>
  <c r="F113" i="2" s="1"/>
  <c r="K113" i="2" s="1"/>
  <c r="K124" i="2" l="1"/>
  <c r="K115" i="2"/>
  <c r="K127" i="2"/>
  <c r="J124" i="2"/>
  <c r="J123" i="2"/>
  <c r="K122" i="2"/>
  <c r="J119" i="2"/>
  <c r="J118" i="2"/>
  <c r="J122" i="2"/>
  <c r="J121" i="2"/>
  <c r="J128" i="2"/>
  <c r="K118" i="2"/>
  <c r="K123" i="2"/>
  <c r="G125" i="2"/>
  <c r="K125" i="2"/>
  <c r="G117" i="2"/>
  <c r="K117" i="2"/>
  <c r="E112" i="2"/>
  <c r="F112" i="2" s="1"/>
  <c r="K112" i="2" s="1"/>
  <c r="L125" i="2" l="1"/>
  <c r="L124" i="2"/>
  <c r="L117" i="2"/>
  <c r="L116" i="2"/>
  <c r="F111" i="2"/>
  <c r="K111" i="2" s="1"/>
  <c r="D111" i="2"/>
  <c r="E110" i="2"/>
  <c r="F110" i="2" s="1"/>
  <c r="K110" i="2" s="1"/>
  <c r="F109" i="2"/>
  <c r="D109" i="2"/>
  <c r="E108" i="2"/>
  <c r="F108" i="2" s="1"/>
  <c r="F107" i="2"/>
  <c r="K107" i="2" s="1"/>
  <c r="D107" i="2"/>
  <c r="J111" i="2" l="1"/>
  <c r="J110" i="2"/>
  <c r="J107" i="2"/>
  <c r="J106" i="2"/>
  <c r="K109" i="2"/>
  <c r="K108" i="2"/>
  <c r="J109" i="2"/>
  <c r="J108" i="2"/>
  <c r="E106" i="2"/>
  <c r="F106" i="2" s="1"/>
  <c r="K106" i="2" s="1"/>
  <c r="E105" i="2"/>
  <c r="F105" i="2" s="1"/>
  <c r="K105" i="2" s="1"/>
  <c r="E104" i="2"/>
  <c r="F103" i="2"/>
  <c r="K103" i="2" s="1"/>
  <c r="D103" i="2"/>
  <c r="E102" i="2"/>
  <c r="F102" i="2" s="1"/>
  <c r="K102" i="2" s="1"/>
  <c r="F101" i="2"/>
  <c r="K101" i="2" s="1"/>
  <c r="D101" i="2"/>
  <c r="J101" i="2" s="1"/>
  <c r="F100" i="2"/>
  <c r="D100" i="2"/>
  <c r="E99" i="2"/>
  <c r="F99" i="2" s="1"/>
  <c r="K99" i="2" s="1"/>
  <c r="F98" i="2"/>
  <c r="K98" i="2" s="1"/>
  <c r="D98" i="2"/>
  <c r="J98" i="2" s="1"/>
  <c r="D97" i="2"/>
  <c r="J97" i="2" s="1"/>
  <c r="F97" i="2"/>
  <c r="K97" i="2" s="1"/>
  <c r="F96" i="2"/>
  <c r="K96" i="2" s="1"/>
  <c r="D96" i="2"/>
  <c r="E95" i="2"/>
  <c r="F95" i="2" s="1"/>
  <c r="E94" i="2"/>
  <c r="F94" i="2" s="1"/>
  <c r="K94" i="2" s="1"/>
  <c r="K104" i="2" l="1"/>
  <c r="J102" i="2"/>
  <c r="K95" i="2"/>
  <c r="J100" i="2"/>
  <c r="J99" i="2"/>
  <c r="J96" i="2"/>
  <c r="J95" i="2"/>
  <c r="K100" i="2"/>
  <c r="D104" i="2"/>
  <c r="J104" i="2" s="1"/>
  <c r="F93" i="2"/>
  <c r="K93" i="2" s="1"/>
  <c r="D93" i="2"/>
  <c r="E92" i="2"/>
  <c r="F92" i="2" s="1"/>
  <c r="K92" i="2" s="1"/>
  <c r="E91" i="2"/>
  <c r="F91" i="2" s="1"/>
  <c r="K91" i="2" s="1"/>
  <c r="F90" i="2"/>
  <c r="K90" i="2" s="1"/>
  <c r="D90" i="2"/>
  <c r="E89" i="2"/>
  <c r="F89" i="2" s="1"/>
  <c r="J103" i="2" l="1"/>
  <c r="J90" i="2"/>
  <c r="J89" i="2"/>
  <c r="J93" i="2"/>
  <c r="J92" i="2"/>
  <c r="K89" i="2"/>
  <c r="F88" i="2"/>
  <c r="K88" i="2" s="1"/>
  <c r="D88" i="2"/>
  <c r="J88" i="2" s="1"/>
  <c r="D87" i="2"/>
  <c r="F87" i="2"/>
  <c r="D86" i="2"/>
  <c r="J86" i="2" s="1"/>
  <c r="F86" i="2"/>
  <c r="K86" i="2" s="1"/>
  <c r="D85" i="2"/>
  <c r="F85" i="2"/>
  <c r="K85" i="2" s="1"/>
  <c r="E84" i="2"/>
  <c r="F84" i="2" s="1"/>
  <c r="K84" i="2" s="1"/>
  <c r="F83" i="2"/>
  <c r="K83" i="2" s="1"/>
  <c r="D83" i="2"/>
  <c r="E82" i="2"/>
  <c r="F82" i="2" s="1"/>
  <c r="F81" i="2"/>
  <c r="K81" i="2" s="1"/>
  <c r="D81" i="2"/>
  <c r="J81" i="2" s="1"/>
  <c r="J85" i="2" l="1"/>
  <c r="J84" i="2"/>
  <c r="K87" i="2"/>
  <c r="K82" i="2"/>
  <c r="J83" i="2"/>
  <c r="J82" i="2"/>
  <c r="J87" i="2"/>
  <c r="F80" i="2"/>
  <c r="K80" i="2" s="1"/>
  <c r="D80" i="2"/>
  <c r="J80" i="2" s="1"/>
  <c r="F79" i="2"/>
  <c r="D79" i="2"/>
  <c r="E78" i="2"/>
  <c r="F78" i="2" s="1"/>
  <c r="K78" i="2" s="1"/>
  <c r="J79" i="2" l="1"/>
  <c r="J78" i="2"/>
  <c r="K79" i="2"/>
  <c r="D77" i="2"/>
  <c r="J77" i="2" s="1"/>
  <c r="F77" i="2"/>
  <c r="K77" i="2" s="1"/>
  <c r="F76" i="2"/>
  <c r="K76" i="2" s="1"/>
  <c r="D76" i="2"/>
  <c r="J76" i="2" s="1"/>
  <c r="F75" i="2"/>
  <c r="K75" i="2" s="1"/>
  <c r="D75" i="2"/>
  <c r="E74" i="2"/>
  <c r="F74" i="2" s="1"/>
  <c r="E73" i="2"/>
  <c r="F73" i="2" s="1"/>
  <c r="K73" i="2" s="1"/>
  <c r="D72" i="2"/>
  <c r="F72" i="2"/>
  <c r="E71" i="2"/>
  <c r="F71" i="2" s="1"/>
  <c r="K71" i="2" s="1"/>
  <c r="E70" i="2"/>
  <c r="F70" i="2" s="1"/>
  <c r="K70" i="2" s="1"/>
  <c r="E69" i="2"/>
  <c r="F69" i="2" s="1"/>
  <c r="E68" i="2"/>
  <c r="F68" i="2" s="1"/>
  <c r="K68" i="2" s="1"/>
  <c r="D67" i="2"/>
  <c r="J67" i="2" s="1"/>
  <c r="F67" i="2"/>
  <c r="K67" i="2" s="1"/>
  <c r="F66" i="2"/>
  <c r="K66" i="2" s="1"/>
  <c r="D66" i="2"/>
  <c r="E65" i="2"/>
  <c r="F65" i="2" s="1"/>
  <c r="K65" i="2" s="1"/>
  <c r="J66" i="2" l="1"/>
  <c r="J65" i="2"/>
  <c r="K72" i="2"/>
  <c r="J72" i="2"/>
  <c r="J71" i="2"/>
  <c r="K74" i="2"/>
  <c r="K69" i="2"/>
  <c r="J75" i="2"/>
  <c r="J74" i="2"/>
  <c r="F64" i="2"/>
  <c r="K64" i="2" s="1"/>
  <c r="D64" i="2"/>
  <c r="E63" i="2"/>
  <c r="F63" i="2" s="1"/>
  <c r="K63" i="2" s="1"/>
  <c r="E61" i="2"/>
  <c r="F61" i="2" s="1"/>
  <c r="K61" i="2" s="1"/>
  <c r="E62" i="2"/>
  <c r="F62" i="2" s="1"/>
  <c r="K62" i="2" s="1"/>
  <c r="E60" i="2"/>
  <c r="F60" i="2" s="1"/>
  <c r="K60" i="2" s="1"/>
  <c r="F59" i="2"/>
  <c r="K59" i="2" s="1"/>
  <c r="D59" i="2"/>
  <c r="E58" i="2"/>
  <c r="K58" i="2" l="1"/>
  <c r="J64" i="2"/>
  <c r="J63" i="2"/>
  <c r="J59" i="2"/>
  <c r="J58" i="2"/>
  <c r="E57" i="2"/>
  <c r="F57" i="2" s="1"/>
  <c r="K57" i="2" s="1"/>
  <c r="F56" i="2"/>
  <c r="K56" i="2" s="1"/>
  <c r="D56" i="2"/>
  <c r="J56" i="2" s="1"/>
  <c r="F55" i="2"/>
  <c r="D55" i="2"/>
  <c r="J55" i="2" s="1"/>
  <c r="D54" i="2"/>
  <c r="J54" i="2" s="1"/>
  <c r="F54" i="2"/>
  <c r="K54" i="2" s="1"/>
  <c r="D53" i="2"/>
  <c r="F53" i="2"/>
  <c r="D51" i="2"/>
  <c r="F51" i="2"/>
  <c r="K51" i="2" s="1"/>
  <c r="E50" i="2"/>
  <c r="F50" i="2" s="1"/>
  <c r="K50" i="2" s="1"/>
  <c r="D49" i="2"/>
  <c r="J49" i="2" s="1"/>
  <c r="F49" i="2"/>
  <c r="F48" i="2"/>
  <c r="K48" i="2" s="1"/>
  <c r="D48" i="2"/>
  <c r="E47" i="2"/>
  <c r="K47" i="2" s="1"/>
  <c r="F46" i="2"/>
  <c r="D46" i="2"/>
  <c r="E45" i="2"/>
  <c r="F45" i="2" s="1"/>
  <c r="K45" i="2" s="1"/>
  <c r="E44" i="2"/>
  <c r="F44" i="2" s="1"/>
  <c r="K44" i="2" s="1"/>
  <c r="E43" i="2"/>
  <c r="J51" i="2" l="1"/>
  <c r="J50" i="2"/>
  <c r="J48" i="2"/>
  <c r="J47" i="2"/>
  <c r="K49" i="2"/>
  <c r="K55" i="2"/>
  <c r="K46" i="2"/>
  <c r="K53" i="2"/>
  <c r="K52" i="2"/>
  <c r="J46" i="2"/>
  <c r="J45" i="2"/>
  <c r="K43" i="2"/>
  <c r="K42" i="2"/>
  <c r="J53" i="2"/>
  <c r="J52" i="2"/>
  <c r="G43" i="2"/>
  <c r="G47" i="2"/>
  <c r="E41" i="2"/>
  <c r="F41" i="2" s="1"/>
  <c r="K41" i="2" s="1"/>
  <c r="L43" i="2" l="1"/>
  <c r="N43" i="2" s="1"/>
  <c r="L42" i="2"/>
  <c r="N42" i="2" s="1"/>
  <c r="L47" i="2"/>
  <c r="N47" i="2" s="1"/>
  <c r="L46" i="2"/>
  <c r="N46" i="2" s="1"/>
  <c r="D40" i="2"/>
  <c r="J40" i="2" s="1"/>
  <c r="F40" i="2"/>
  <c r="K40" i="2" s="1"/>
  <c r="F39" i="2"/>
  <c r="K39" i="2" s="1"/>
  <c r="D39" i="2"/>
  <c r="J39" i="2" l="1"/>
  <c r="J38" i="2"/>
  <c r="E38" i="2"/>
  <c r="F38" i="2" s="1"/>
  <c r="K38" i="2" s="1"/>
  <c r="F37" i="2"/>
  <c r="K37" i="2" s="1"/>
  <c r="D37" i="2"/>
  <c r="H36" i="2"/>
  <c r="L36" i="2" s="1"/>
  <c r="N36" i="2" s="1"/>
  <c r="E36" i="2"/>
  <c r="F36" i="2" s="1"/>
  <c r="F35" i="2"/>
  <c r="K35" i="2" s="1"/>
  <c r="D35" i="2"/>
  <c r="J35" i="2" s="1"/>
  <c r="F34" i="2"/>
  <c r="D34" i="2"/>
  <c r="J34" i="2" l="1"/>
  <c r="J33" i="2"/>
  <c r="J37" i="2"/>
  <c r="J36" i="2"/>
  <c r="K34" i="2"/>
  <c r="K33" i="2"/>
  <c r="K36" i="2"/>
  <c r="F32" i="2" l="1"/>
  <c r="K32" i="2" s="1"/>
  <c r="D32" i="2"/>
  <c r="J32" i="2" s="1"/>
  <c r="F31" i="2"/>
  <c r="K31" i="2" s="1"/>
  <c r="D31" i="2"/>
  <c r="J31" i="2" l="1"/>
  <c r="F30" i="2"/>
  <c r="D30" i="2"/>
  <c r="J30" i="2" l="1"/>
  <c r="J29" i="2"/>
  <c r="K30" i="2"/>
  <c r="K29" i="2"/>
  <c r="M133" i="2"/>
  <c r="M134" i="2"/>
  <c r="M135" i="2"/>
  <c r="M136" i="2"/>
  <c r="C7" i="2"/>
  <c r="J7" i="2" s="1"/>
  <c r="H7" i="2"/>
  <c r="D8" i="2"/>
  <c r="J8" i="2" s="1"/>
  <c r="F8" i="2"/>
  <c r="K8" i="2" s="1"/>
  <c r="E13" i="2"/>
  <c r="F13" i="2" s="1"/>
  <c r="K13" i="2" s="1"/>
  <c r="C14" i="2"/>
  <c r="E14" i="2"/>
  <c r="G14" i="2"/>
  <c r="L14" i="2" s="1"/>
  <c r="N14" i="2" s="1"/>
  <c r="D15" i="2"/>
  <c r="J15" i="2" s="1"/>
  <c r="F15" i="2"/>
  <c r="K15" i="2" s="1"/>
  <c r="D16" i="2"/>
  <c r="J16" i="2" s="1"/>
  <c r="F16" i="2"/>
  <c r="K16" i="2" s="1"/>
  <c r="E18" i="2"/>
  <c r="F18" i="2" s="1"/>
  <c r="K18" i="2" s="1"/>
  <c r="C19" i="2"/>
  <c r="E19" i="2"/>
  <c r="G19" i="2"/>
  <c r="H19" i="2"/>
  <c r="C20" i="2"/>
  <c r="E20" i="2"/>
  <c r="G20" i="2"/>
  <c r="H20" i="2"/>
  <c r="E22" i="2"/>
  <c r="F22" i="2" s="1"/>
  <c r="K22" i="2" s="1"/>
  <c r="C17" i="2"/>
  <c r="D23" i="2"/>
  <c r="J23" i="2" s="1"/>
  <c r="F23" i="2"/>
  <c r="K23" i="2" s="1"/>
  <c r="C12" i="2"/>
  <c r="L20" i="2" l="1"/>
  <c r="N20" i="2" s="1"/>
  <c r="L19" i="2"/>
  <c r="N19" i="2" s="1"/>
  <c r="K129" i="2"/>
  <c r="J129" i="2"/>
  <c r="E7" i="2"/>
  <c r="K7" i="2" s="1"/>
  <c r="D14" i="2"/>
  <c r="J14" i="2" s="1"/>
  <c r="G7" i="2"/>
  <c r="L7" i="2" s="1"/>
  <c r="N7" i="2" s="1"/>
  <c r="D20" i="2"/>
  <c r="J20" i="2" s="1"/>
  <c r="F19" i="2"/>
  <c r="K19" i="2" s="1"/>
  <c r="D19" i="2"/>
  <c r="J19" i="2" s="1"/>
  <c r="F20" i="2"/>
  <c r="K20" i="2" s="1"/>
  <c r="F14" i="2"/>
  <c r="K14" i="2" s="1"/>
  <c r="G10" i="2"/>
  <c r="H12" i="2"/>
  <c r="H17" i="2"/>
  <c r="H10" i="2"/>
  <c r="G12" i="2"/>
  <c r="F17" i="2"/>
  <c r="E10" i="2"/>
  <c r="D12" i="2"/>
  <c r="J12" i="2" s="1"/>
  <c r="D17" i="2"/>
  <c r="J17" i="2" s="1"/>
  <c r="C10" i="2"/>
  <c r="H9" i="2"/>
  <c r="G9" i="2"/>
  <c r="L9" i="2" s="1"/>
  <c r="N9" i="2" s="1"/>
  <c r="D9" i="2"/>
  <c r="C9" i="2"/>
  <c r="H6" i="2"/>
  <c r="G6" i="2"/>
  <c r="E6" i="2"/>
  <c r="C6" i="2"/>
  <c r="H5" i="2"/>
  <c r="G5" i="2"/>
  <c r="L5" i="2" s="1"/>
  <c r="N5" i="2" s="1"/>
  <c r="D5" i="2"/>
  <c r="C5" i="2"/>
  <c r="H4" i="2"/>
  <c r="G4" i="2"/>
  <c r="E4" i="2"/>
  <c r="C4" i="2"/>
  <c r="H3" i="2"/>
  <c r="G3" i="2"/>
  <c r="E3" i="2"/>
  <c r="C3" i="2"/>
  <c r="J5" i="2" l="1"/>
  <c r="J9" i="2"/>
  <c r="L12" i="2"/>
  <c r="N12" i="2" s="1"/>
  <c r="L10" i="2"/>
  <c r="N10" i="2" s="1"/>
  <c r="L4" i="2"/>
  <c r="N4" i="2" s="1"/>
  <c r="L6" i="2"/>
  <c r="N6" i="2" s="1"/>
  <c r="E12" i="2"/>
  <c r="F12" i="2" s="1"/>
  <c r="K12" i="2" s="1"/>
  <c r="F10" i="2"/>
  <c r="K10" i="2" s="1"/>
  <c r="E17" i="2"/>
  <c r="K17" i="2" s="1"/>
  <c r="D10" i="2"/>
  <c r="J10" i="2" s="1"/>
  <c r="G17" i="2" l="1"/>
  <c r="L17" i="2" s="1"/>
  <c r="N17" i="2" s="1"/>
  <c r="L3" i="2"/>
  <c r="N3" i="2" s="1"/>
  <c r="F6" i="2"/>
  <c r="K6" i="2" s="1"/>
  <c r="D6" i="2"/>
  <c r="J6" i="2" s="1"/>
  <c r="E5" i="2"/>
  <c r="D4" i="2"/>
  <c r="J4" i="2" s="1"/>
  <c r="F3" i="2"/>
  <c r="K3" i="2" s="1"/>
  <c r="D3" i="2"/>
  <c r="J3" i="2" s="1"/>
  <c r="J135" i="2" l="1"/>
  <c r="F5" i="2"/>
  <c r="K5" i="2" s="1"/>
  <c r="F4" i="2"/>
  <c r="K4" i="2" s="1"/>
  <c r="E9" i="2"/>
  <c r="F9" i="2" s="1"/>
  <c r="K9" i="2" s="1"/>
  <c r="J134" i="2" l="1"/>
  <c r="J133" i="2"/>
  <c r="J136" i="2"/>
  <c r="N136" i="2"/>
  <c r="N135" i="2"/>
  <c r="L134" i="2"/>
  <c r="L133" i="2"/>
  <c r="L136" i="2"/>
  <c r="L135" i="2"/>
  <c r="N134" i="2"/>
  <c r="N133" i="2"/>
  <c r="K134" i="2" l="1"/>
  <c r="K136" i="2"/>
  <c r="K133" i="2"/>
  <c r="K135" i="2"/>
</calcChain>
</file>

<file path=xl/sharedStrings.xml><?xml version="1.0" encoding="utf-8"?>
<sst xmlns="http://schemas.openxmlformats.org/spreadsheetml/2006/main" count="11025" uniqueCount="4638">
  <si>
    <t>Q1 Reserve %</t>
  </si>
  <si>
    <t>DFAST Loss Rate</t>
  </si>
  <si>
    <t>COVID/DFAST</t>
  </si>
  <si>
    <t>Bank</t>
  </si>
  <si>
    <t>CECL Adoption Impact Adjustment</t>
  </si>
  <si>
    <t>Reserve Build Adjustment</t>
  </si>
  <si>
    <t>3/31/2020 (CECL + Covid)</t>
  </si>
  <si>
    <t>Loan Balance</t>
  </si>
  <si>
    <t>CECL Adjustment %</t>
  </si>
  <si>
    <t>COVID Adjustment %</t>
  </si>
  <si>
    <t>Regions Bank</t>
  </si>
  <si>
    <t>Discover Bank</t>
  </si>
  <si>
    <t>AVERAGE</t>
  </si>
  <si>
    <t>MEDIAN</t>
  </si>
  <si>
    <t>MAX</t>
  </si>
  <si>
    <t>MIN</t>
  </si>
  <si>
    <t>JPMorgan Chase Bank, National Association</t>
  </si>
  <si>
    <t>Bank of America, National Association</t>
  </si>
  <si>
    <t>Wells Fargo Bank, National Association</t>
  </si>
  <si>
    <t>Citibank, National Association</t>
  </si>
  <si>
    <t>PNC Bank, National Association</t>
  </si>
  <si>
    <t>Capital One, National Association</t>
  </si>
  <si>
    <t>The Northern Trust Company</t>
  </si>
  <si>
    <t>State Street Bank and Trust Company</t>
  </si>
  <si>
    <t>U.S. Bank National Association</t>
  </si>
  <si>
    <t>Truist Bank</t>
  </si>
  <si>
    <t>Fifth Third Bank, National Association</t>
  </si>
  <si>
    <t>Ally Bank</t>
  </si>
  <si>
    <t>Citizens Bank, National Association</t>
  </si>
  <si>
    <t>KeyBank National Association</t>
  </si>
  <si>
    <t>American Express National  Bank</t>
  </si>
  <si>
    <t>Manufacturers and Traders Trust Company</t>
  </si>
  <si>
    <t>People's United Bank, National Association</t>
  </si>
  <si>
    <t>The Huntington National Bank</t>
  </si>
  <si>
    <t>NC</t>
  </si>
  <si>
    <t>Triad Business Bank</t>
  </si>
  <si>
    <t>NY</t>
  </si>
  <si>
    <t>Bank of China</t>
  </si>
  <si>
    <t>Emigrant Mercantile Bank</t>
  </si>
  <si>
    <t>NM</t>
  </si>
  <si>
    <t>DSRM National Bank</t>
  </si>
  <si>
    <t>IN</t>
  </si>
  <si>
    <t>Kentland Federal Savings and Loan Association</t>
  </si>
  <si>
    <t>NE</t>
  </si>
  <si>
    <t>Farmers and Merchants Bank</t>
  </si>
  <si>
    <t>IL</t>
  </si>
  <si>
    <t>BMO Harris Central National Association</t>
  </si>
  <si>
    <t>IA</t>
  </si>
  <si>
    <t>ITS Bank</t>
  </si>
  <si>
    <t>Interstate Federal Savings and Loan Association of McGregor</t>
  </si>
  <si>
    <t>Texico State Bank</t>
  </si>
  <si>
    <t>Wabash Savings Bank</t>
  </si>
  <si>
    <t>KS</t>
  </si>
  <si>
    <t>The Walton State Bank</t>
  </si>
  <si>
    <t>UT</t>
  </si>
  <si>
    <t>Liberty Bank, Inc.</t>
  </si>
  <si>
    <t>WA</t>
  </si>
  <si>
    <t>Farmington State Bank</t>
  </si>
  <si>
    <t>Everence Trust Company</t>
  </si>
  <si>
    <t>State Bank of Burrton</t>
  </si>
  <si>
    <t>MT</t>
  </si>
  <si>
    <t>Davidson Trust Co.</t>
  </si>
  <si>
    <t>Towanda State Bank</t>
  </si>
  <si>
    <t>First Savanna Savings Bank</t>
  </si>
  <si>
    <t>Dysart State Bank</t>
  </si>
  <si>
    <t>The Bank of Steinauer</t>
  </si>
  <si>
    <t>MN</t>
  </si>
  <si>
    <t>State Bank of Ceylon</t>
  </si>
  <si>
    <t>OK</t>
  </si>
  <si>
    <t>The Bank of Wyandotte</t>
  </si>
  <si>
    <t>Prescott State Bank</t>
  </si>
  <si>
    <t>MO</t>
  </si>
  <si>
    <t>National Advisors Trust Company</t>
  </si>
  <si>
    <t>Hertford Savings Bank, SSB</t>
  </si>
  <si>
    <t>Cedar Hill National Bank</t>
  </si>
  <si>
    <t>First State Bank</t>
  </si>
  <si>
    <t>OH</t>
  </si>
  <si>
    <t>The Equitable Savings and Loan Company</t>
  </si>
  <si>
    <t>The First National Bank of Harveyville</t>
  </si>
  <si>
    <t>GA</t>
  </si>
  <si>
    <t>Barwick Banking Company</t>
  </si>
  <si>
    <t>The Culbertson Bank</t>
  </si>
  <si>
    <t>The Gary State Bank</t>
  </si>
  <si>
    <t>Bison State Bank</t>
  </si>
  <si>
    <t>AL</t>
  </si>
  <si>
    <t>The Peoples Bank of Red Level</t>
  </si>
  <si>
    <t>PA</t>
  </si>
  <si>
    <t>Second Federal Savings and Loan Association of Philadelphia</t>
  </si>
  <si>
    <t>The Farmers State Bank</t>
  </si>
  <si>
    <t>Hartsburg State Bank</t>
  </si>
  <si>
    <t>Rowley Savings Bank</t>
  </si>
  <si>
    <t>Huntingdon Savings Bank</t>
  </si>
  <si>
    <t>Nebraska State Bank</t>
  </si>
  <si>
    <t>Sainte Marie State Bank</t>
  </si>
  <si>
    <t>First Citizens Bank of Polson, National Association</t>
  </si>
  <si>
    <t>The Dickinson County Bank</t>
  </si>
  <si>
    <t>Emerald Bank</t>
  </si>
  <si>
    <t>Hillsboro State Bank</t>
  </si>
  <si>
    <t>Peoples State Bank</t>
  </si>
  <si>
    <t>The Peoples State Bank</t>
  </si>
  <si>
    <t>Boelus State Bank</t>
  </si>
  <si>
    <t>Chesterfield State Bank</t>
  </si>
  <si>
    <t>Community State Bank</t>
  </si>
  <si>
    <t>DE</t>
  </si>
  <si>
    <t>Bank of New Castle</t>
  </si>
  <si>
    <t>Bank of Chestnut</t>
  </si>
  <si>
    <t>MS</t>
  </si>
  <si>
    <t>Bank of Benoit</t>
  </si>
  <si>
    <t>Sidney Federal Savings and Loan Association</t>
  </si>
  <si>
    <t>Bank of Denton</t>
  </si>
  <si>
    <t>The Mt. Victory State Bank</t>
  </si>
  <si>
    <t>State Bank of Brooks</t>
  </si>
  <si>
    <t>The First National Bank of Fletcher</t>
  </si>
  <si>
    <t>Farmers &amp; Merchants Bank</t>
  </si>
  <si>
    <t>Ashton State Bank</t>
  </si>
  <si>
    <t>Camp Grove State Bank</t>
  </si>
  <si>
    <t>New Foundation Savings Bank</t>
  </si>
  <si>
    <t>The Corder Bank</t>
  </si>
  <si>
    <t>SD</t>
  </si>
  <si>
    <t>Farmers State Bank</t>
  </si>
  <si>
    <t>Alamerica Bank</t>
  </si>
  <si>
    <t>Anchor State Bank</t>
  </si>
  <si>
    <t>Farmers State Bank of Medora</t>
  </si>
  <si>
    <t>NH</t>
  </si>
  <si>
    <t>The Millyard Bank</t>
  </si>
  <si>
    <t>Peoples Bank of Macon</t>
  </si>
  <si>
    <t>The Alden State Bank</t>
  </si>
  <si>
    <t>State Bank of Easton</t>
  </si>
  <si>
    <t>Campus State Bank</t>
  </si>
  <si>
    <t>CO</t>
  </si>
  <si>
    <t>Young Americans Bank</t>
  </si>
  <si>
    <t>AR</t>
  </si>
  <si>
    <t>COMMUNITY STATE BANK</t>
  </si>
  <si>
    <t>Oakdale State Bank</t>
  </si>
  <si>
    <t>CT</t>
  </si>
  <si>
    <t>Prudential Bank &amp; Trust, FSB</t>
  </si>
  <si>
    <t>ND</t>
  </si>
  <si>
    <t>Bank of Hamilton</t>
  </si>
  <si>
    <t>The First National Bank of Assumption</t>
  </si>
  <si>
    <t>KY</t>
  </si>
  <si>
    <t>Sebree Deposit Bank</t>
  </si>
  <si>
    <t>TX</t>
  </si>
  <si>
    <t>The First National Bank of Lipan</t>
  </si>
  <si>
    <t>First Federal Savings and Loan Association</t>
  </si>
  <si>
    <t>Bank of Cattaraugus</t>
  </si>
  <si>
    <t>WI</t>
  </si>
  <si>
    <t>Columbia Savings and Loan Association</t>
  </si>
  <si>
    <t>First National Bank in Tigerton</t>
  </si>
  <si>
    <t>The First National Bank of Fleming</t>
  </si>
  <si>
    <t>Dewey Bank</t>
  </si>
  <si>
    <t>The Lorraine State Bank</t>
  </si>
  <si>
    <t>Andes State Bank</t>
  </si>
  <si>
    <t>Citizens State Bank of Tyler, Incorporated</t>
  </si>
  <si>
    <t>St. Martin National Bank</t>
  </si>
  <si>
    <t>Citizens State Bank</t>
  </si>
  <si>
    <t>Bank of Lewellen</t>
  </si>
  <si>
    <t>The Philadelphia Trust Company</t>
  </si>
  <si>
    <t>The Citizens National Bank of Hammond</t>
  </si>
  <si>
    <t>First Bank of Bancroft</t>
  </si>
  <si>
    <t>Bank of Lumber City</t>
  </si>
  <si>
    <t>First State Bank of Kiester</t>
  </si>
  <si>
    <t>Union State Bank of Browns Valley</t>
  </si>
  <si>
    <t>First State Bank in Temple</t>
  </si>
  <si>
    <t>First State Bank of Swanville</t>
  </si>
  <si>
    <t>WV</t>
  </si>
  <si>
    <t>First Federal Savings &amp; Loan Association of Ravenswood</t>
  </si>
  <si>
    <t>Elgin State Bank</t>
  </si>
  <si>
    <t>Elberton Federal Savings and Loan Association</t>
  </si>
  <si>
    <t>The Baxter State Bank</t>
  </si>
  <si>
    <t>The First State Bank of Dongola</t>
  </si>
  <si>
    <t>The First National Bank of Proctor</t>
  </si>
  <si>
    <t>1st State Bank of Mason City</t>
  </si>
  <si>
    <t>Corn Growers State Bank</t>
  </si>
  <si>
    <t>Citizens Bank of Edinburg</t>
  </si>
  <si>
    <t>Bank of Orchard</t>
  </si>
  <si>
    <t>TN</t>
  </si>
  <si>
    <t>Citizens Bank &amp; Trust Company</t>
  </si>
  <si>
    <t>Colorado National Bank</t>
  </si>
  <si>
    <t>Eagle Community Bank</t>
  </si>
  <si>
    <t>The First National Bank of Frederick</t>
  </si>
  <si>
    <t>Loyal Trust Bank</t>
  </si>
  <si>
    <t>The Hopeton State Bank</t>
  </si>
  <si>
    <t>Home Savings Bank, FSB</t>
  </si>
  <si>
    <t>The First National Bank of Buhl</t>
  </si>
  <si>
    <t>United Trust Bank</t>
  </si>
  <si>
    <t>Metro Bank</t>
  </si>
  <si>
    <t>Minnesota First Credit and Savings, Incorporated</t>
  </si>
  <si>
    <t>The Piqua State Bank</t>
  </si>
  <si>
    <t>The First National Bank of McIntosh</t>
  </si>
  <si>
    <t>Ormsby State Bank</t>
  </si>
  <si>
    <t>Bank of Mead</t>
  </si>
  <si>
    <t>State Bank of Odell</t>
  </si>
  <si>
    <t xml:space="preserve">Based on relevant information about past events, including historical experience, current conditions, and reasonable and supportable forecasts </t>
  </si>
  <si>
    <t>First Summit Bank</t>
  </si>
  <si>
    <t>Hart County Bank and Trust Company</t>
  </si>
  <si>
    <t>The Marion National Bank</t>
  </si>
  <si>
    <t>PDxLGD</t>
  </si>
  <si>
    <t>WY</t>
  </si>
  <si>
    <t>Peoples Trust and Savings Bank</t>
  </si>
  <si>
    <t>Maxwell State Bank</t>
  </si>
  <si>
    <t>Fairview State Banking Company</t>
  </si>
  <si>
    <t>Lake Country Community Bank</t>
  </si>
  <si>
    <t>First State Bank of St. Peter</t>
  </si>
  <si>
    <t>State Bank of Jeffers</t>
  </si>
  <si>
    <t>Peoples State Bank, Fairmount, N. D.</t>
  </si>
  <si>
    <t>Credit First National Association</t>
  </si>
  <si>
    <t>The State Bank of Canton, Canton, Kansas</t>
  </si>
  <si>
    <t>The Gorham State Bank</t>
  </si>
  <si>
    <t>Peoples Community Bank SB of Monticello, Indiana</t>
  </si>
  <si>
    <t>Marquette Farmers State Bank of Marquette</t>
  </si>
  <si>
    <t>The American Bank</t>
  </si>
  <si>
    <t>State Bank</t>
  </si>
  <si>
    <t>Citizens Savings Bank</t>
  </si>
  <si>
    <t>Vermont State Bank</t>
  </si>
  <si>
    <t>Rochelle State Bank</t>
  </si>
  <si>
    <t>Powell State Bank</t>
  </si>
  <si>
    <t>Brazos National Bank</t>
  </si>
  <si>
    <t>Bank of Prague</t>
  </si>
  <si>
    <t>Grand Rivers Community Bank</t>
  </si>
  <si>
    <t>Nokomis Savings Bank</t>
  </si>
  <si>
    <t>First State Bank of Grove City</t>
  </si>
  <si>
    <t>The Farmers and Merchants State Bank</t>
  </si>
  <si>
    <t>State Bank of Cerro Gordo</t>
  </si>
  <si>
    <t>The First National Bank at St. James</t>
  </si>
  <si>
    <t>Milford Building and Loan Association</t>
  </si>
  <si>
    <t>Country  Trust Bank</t>
  </si>
  <si>
    <t>First Progressive Bank</t>
  </si>
  <si>
    <t>Bank of New Cambria</t>
  </si>
  <si>
    <t>La Monte Community Bank</t>
  </si>
  <si>
    <t>The First National Bank of Fairfax</t>
  </si>
  <si>
    <t>Farmers State Bank of Hoffman</t>
  </si>
  <si>
    <t>The Liberty Savings Association, FSA</t>
  </si>
  <si>
    <t>Kindred State Bank</t>
  </si>
  <si>
    <t>Amistad Bank</t>
  </si>
  <si>
    <t>Nelsonville Home and Savings</t>
  </si>
  <si>
    <t>The Bank of Houston</t>
  </si>
  <si>
    <t>First American Bank</t>
  </si>
  <si>
    <t>America's Community Bank</t>
  </si>
  <si>
    <t>Neighbors Bank</t>
  </si>
  <si>
    <t>The Farmers State Bank of Turton</t>
  </si>
  <si>
    <t>NINNESCAH VALLEY BANK</t>
  </si>
  <si>
    <t>Union State Bank</t>
  </si>
  <si>
    <t>Carrollton Federal Bank</t>
  </si>
  <si>
    <t>First State Bank of Fountain</t>
  </si>
  <si>
    <t>The First National Bank of Primghar</t>
  </si>
  <si>
    <t>First Security Bank</t>
  </si>
  <si>
    <t>First Security Bank-Hendricks</t>
  </si>
  <si>
    <t>Bank of Newman Grove</t>
  </si>
  <si>
    <t>Security State Bank of Oklee</t>
  </si>
  <si>
    <t>State Bank of Nauvoo</t>
  </si>
  <si>
    <t>The Bank of Orrick</t>
  </si>
  <si>
    <t>The Granger National Bank</t>
  </si>
  <si>
    <t>The State Bank</t>
  </si>
  <si>
    <t>Marshall County State Bank</t>
  </si>
  <si>
    <t>Welcome State Bank</t>
  </si>
  <si>
    <t>Franklin State Bank</t>
  </si>
  <si>
    <t xml:space="preserve">N/A </t>
  </si>
  <si>
    <t>Manson State Bank</t>
  </si>
  <si>
    <t>United Minnesota Bank</t>
  </si>
  <si>
    <t>Jackson Savings Bank, SSB</t>
  </si>
  <si>
    <t>American Trust and Savings Bank</t>
  </si>
  <si>
    <t>Citizens Bank of Chatsworth</t>
  </si>
  <si>
    <t>Chappell Hill Bank</t>
  </si>
  <si>
    <t>State Bank of Schaller</t>
  </si>
  <si>
    <t>Waterman State Bank</t>
  </si>
  <si>
    <t>Tucumcari Federal Savings and Loan Association</t>
  </si>
  <si>
    <t>Bank of Vici</t>
  </si>
  <si>
    <t>Battle Creek State Bank</t>
  </si>
  <si>
    <t>Highland State Bank</t>
  </si>
  <si>
    <t>Cottonwood Valley Bank</t>
  </si>
  <si>
    <t>Farmers State Bank of Emden</t>
  </si>
  <si>
    <t>Peoples State Bank of Colfax</t>
  </si>
  <si>
    <t>Western National Bank</t>
  </si>
  <si>
    <t>Heritage Bank</t>
  </si>
  <si>
    <t>Center Point Bank and Trust Company</t>
  </si>
  <si>
    <t>SC</t>
  </si>
  <si>
    <t>Kingstree Federal Savings and Loan Association</t>
  </si>
  <si>
    <t>Pee Dee Federal Savings Bank</t>
  </si>
  <si>
    <t>Vantage Bank</t>
  </si>
  <si>
    <t>Security Federal Savings Bank</t>
  </si>
  <si>
    <t>Metropolitan Bank and Trust Company</t>
  </si>
  <si>
    <t>The Pataskala Banking Company</t>
  </si>
  <si>
    <t>The First National Bank of Dozier</t>
  </si>
  <si>
    <t>Blue Grass Federal Savings and Loan Association</t>
  </si>
  <si>
    <t>Tandem Bank</t>
  </si>
  <si>
    <t>Peoples Savings Bank</t>
  </si>
  <si>
    <t>Defiance State Bank</t>
  </si>
  <si>
    <t>Canton State Bank</t>
  </si>
  <si>
    <t>Victor State Bank</t>
  </si>
  <si>
    <t>Wenona State Bank</t>
  </si>
  <si>
    <t>Turtle Mountain State Bank</t>
  </si>
  <si>
    <t>Guardian Savings Bank</t>
  </si>
  <si>
    <t>AIG Federal Savings Bank</t>
  </si>
  <si>
    <t>Richland State Bank</t>
  </si>
  <si>
    <t>Home Savings Bank of Wapakoneta</t>
  </si>
  <si>
    <t>CBC Bank</t>
  </si>
  <si>
    <t>FMB Bank</t>
  </si>
  <si>
    <t>First Savings Bank</t>
  </si>
  <si>
    <t>Grant County State Bank</t>
  </si>
  <si>
    <t>State Bank of Saunemin</t>
  </si>
  <si>
    <t>Jackson Federal Savings and Loan Association</t>
  </si>
  <si>
    <t>Exchange State Bank</t>
  </si>
  <si>
    <t>State Bank of Wapello</t>
  </si>
  <si>
    <t>Bank of Cordell</t>
  </si>
  <si>
    <t>The State Exchange Bank</t>
  </si>
  <si>
    <t>Systematic Savings Bank</t>
  </si>
  <si>
    <t>Peoples Bank of Deer Lodge</t>
  </si>
  <si>
    <t>Bank of Commerce</t>
  </si>
  <si>
    <t>Generations Bank</t>
  </si>
  <si>
    <t>Middletown State Bank</t>
  </si>
  <si>
    <t>Citizens Bank of Morgantown, Inc.</t>
  </si>
  <si>
    <t>Community Bank of Easton</t>
  </si>
  <si>
    <t>Gulf Capital Bank</t>
  </si>
  <si>
    <t>The Trust Bank</t>
  </si>
  <si>
    <t>Bryant State Bank</t>
  </si>
  <si>
    <t>Montezuma State Bank</t>
  </si>
  <si>
    <t>North Adams State Bank</t>
  </si>
  <si>
    <t>State Bank of Lake Park</t>
  </si>
  <si>
    <t>Farmers Bank</t>
  </si>
  <si>
    <t>The Northern State Bank of Gonvick</t>
  </si>
  <si>
    <t>Rolette State Bank</t>
  </si>
  <si>
    <t>The State National Bank of Groom</t>
  </si>
  <si>
    <t>Bank of Greeley</t>
  </si>
  <si>
    <t>Farmers and Merchants Bank of Mound City, Kansas</t>
  </si>
  <si>
    <t>Lakeside Bank of Salina</t>
  </si>
  <si>
    <t>VA</t>
  </si>
  <si>
    <t>Martinsville First Savings Bank</t>
  </si>
  <si>
    <t>Cheyenne State Bank</t>
  </si>
  <si>
    <t>The Olpe State Bank</t>
  </si>
  <si>
    <t>Bank of Clarks</t>
  </si>
  <si>
    <t>Palo Savings Bank</t>
  </si>
  <si>
    <t>Citizens Federal Savings and Loan Association</t>
  </si>
  <si>
    <t>The City State Bank</t>
  </si>
  <si>
    <t>Kendall State Bank</t>
  </si>
  <si>
    <t>Stockmens Bank</t>
  </si>
  <si>
    <t>The Merchants &amp; Planters Bank</t>
  </si>
  <si>
    <t>LA</t>
  </si>
  <si>
    <t>The Mer Rouge State Bank</t>
  </si>
  <si>
    <t>First Heritage Bank</t>
  </si>
  <si>
    <t>Rockhold Bank</t>
  </si>
  <si>
    <t>1st Bank in Hominy</t>
  </si>
  <si>
    <t>Bank of Locust Grove</t>
  </si>
  <si>
    <t>The First State Bank of Ransom</t>
  </si>
  <si>
    <t>Farmers State Bank, Allen, Oklahoma</t>
  </si>
  <si>
    <t>First Security Bank of Deer Lodge</t>
  </si>
  <si>
    <t>Swedish-American State Bank</t>
  </si>
  <si>
    <t>The Bank of San Jacinto County, Coldspring, Texas</t>
  </si>
  <si>
    <t>First State Bank of Van Orin</t>
  </si>
  <si>
    <t>The First National Bank of Brownstown</t>
  </si>
  <si>
    <t>FL</t>
  </si>
  <si>
    <t>Members Trust Company</t>
  </si>
  <si>
    <t>Ford County State Bank</t>
  </si>
  <si>
    <t>Aspire Bank</t>
  </si>
  <si>
    <t>The Haviland State Bank</t>
  </si>
  <si>
    <t>Black Mountain Savings Bank, SSB</t>
  </si>
  <si>
    <t>Bank of Montgomery</t>
  </si>
  <si>
    <t>First Community Bank, Xenia-Flora</t>
  </si>
  <si>
    <t>1st Equity Bank Northwest</t>
  </si>
  <si>
    <t>North Side Federal Savings and Loan Association of Chicago</t>
  </si>
  <si>
    <t>The Pioneer Savings Bank</t>
  </si>
  <si>
    <t>The First National Bank of Spearville</t>
  </si>
  <si>
    <t>COMMUNITY BANK OF OKLAHOMA</t>
  </si>
  <si>
    <t>White State Bank</t>
  </si>
  <si>
    <t>The First State Bank</t>
  </si>
  <si>
    <t>Buckley State Bank</t>
  </si>
  <si>
    <t>Crowell State Bank</t>
  </si>
  <si>
    <t>Cornerstone Bank</t>
  </si>
  <si>
    <t>Peoples Bank and Trust Company of Clinton County</t>
  </si>
  <si>
    <t>Harwood State Bank</t>
  </si>
  <si>
    <t>The Donley County State Bank</t>
  </si>
  <si>
    <t>Montrose Savings Bank</t>
  </si>
  <si>
    <t>Brighton Bank</t>
  </si>
  <si>
    <t>Community National Bank in Monmouth</t>
  </si>
  <si>
    <t>The Potter State Bank of Potter</t>
  </si>
  <si>
    <t>Home Federal Savings and Loan Association</t>
  </si>
  <si>
    <t>State Central Bank</t>
  </si>
  <si>
    <t>Washita Valley Bank</t>
  </si>
  <si>
    <t>Carver State Bank</t>
  </si>
  <si>
    <t>State Bank of Burnettsville</t>
  </si>
  <si>
    <t>Corporation expects that the adoption of the CECL standard will result in an overall increase in the ACL, at the adoption date, in a range of 57% to 67% from the reserves for credit losses as of September 30, 2019.</t>
  </si>
  <si>
    <t>Western Dakota Bank</t>
  </si>
  <si>
    <t>Butte State Bank</t>
  </si>
  <si>
    <t>Red Rock Bank</t>
  </si>
  <si>
    <t>Walker State Bank</t>
  </si>
  <si>
    <t>CA</t>
  </si>
  <si>
    <t>California International Bank, N.A.</t>
  </si>
  <si>
    <t>Menard  Bank</t>
  </si>
  <si>
    <t>State Bank of Bussey</t>
  </si>
  <si>
    <t>AllNations Bank</t>
  </si>
  <si>
    <t>The Hill-Dodge Banking Company</t>
  </si>
  <si>
    <t>MD</t>
  </si>
  <si>
    <t>North Arundel Savings Bank</t>
  </si>
  <si>
    <t>Community Bank of Memphis</t>
  </si>
  <si>
    <t>Tioga-Franklin Savings Bank</t>
  </si>
  <si>
    <t>Eagle State Bank</t>
  </si>
  <si>
    <t>American Bank of the Carolinas</t>
  </si>
  <si>
    <t>The Farmers State Bank of Blue Mound</t>
  </si>
  <si>
    <t>Farmers &amp; Merchants Bank of Hutsonville</t>
  </si>
  <si>
    <t>Grand Timber Bank</t>
  </si>
  <si>
    <t>The Waterford Commercial and Savings Bank</t>
  </si>
  <si>
    <t>First  Bank of Thomas</t>
  </si>
  <si>
    <t>Community Financial Bank</t>
  </si>
  <si>
    <t>Bank of Palmer</t>
  </si>
  <si>
    <t>Kress National Bank</t>
  </si>
  <si>
    <t>Stanton State Bank</t>
  </si>
  <si>
    <t>The Brookville Building and Savings Association</t>
  </si>
  <si>
    <t>The First National Bank in Cooper</t>
  </si>
  <si>
    <t>Lovelady State Bank</t>
  </si>
  <si>
    <t>Piermont Bank</t>
  </si>
  <si>
    <t>The Blue Grass Valley Bank</t>
  </si>
  <si>
    <t>The Fairmount State Bank</t>
  </si>
  <si>
    <t>McClave State Bank</t>
  </si>
  <si>
    <t>American Exchange Bank</t>
  </si>
  <si>
    <t>Table Grove State Bank</t>
  </si>
  <si>
    <t>The State Bank of Spring Hill</t>
  </si>
  <si>
    <t>Odin State Bank</t>
  </si>
  <si>
    <t>NV</t>
  </si>
  <si>
    <t>Eaglemark Savings Bank</t>
  </si>
  <si>
    <t>Farmers and Merchants State Bank of Appleton</t>
  </si>
  <si>
    <t>The Exchange State Bank</t>
  </si>
  <si>
    <t>Benton County State Bank</t>
  </si>
  <si>
    <t>Robert Lee State Bank</t>
  </si>
  <si>
    <t>Citizens State Bank of Milford</t>
  </si>
  <si>
    <t>Generations Commercial Bank</t>
  </si>
  <si>
    <t>Fairview Savings and Loan Association</t>
  </si>
  <si>
    <t>State Bank of Chandler</t>
  </si>
  <si>
    <t>Spur Security Bank</t>
  </si>
  <si>
    <t>Glasford State Bank</t>
  </si>
  <si>
    <t>Pulaski Savings Bank</t>
  </si>
  <si>
    <t>The Security State Bank</t>
  </si>
  <si>
    <t>Randall State Bank</t>
  </si>
  <si>
    <t>State Bank of Scotia</t>
  </si>
  <si>
    <t>Farmers State Bank of Watkins</t>
  </si>
  <si>
    <t>Farmers &amp; Traders Bank of Campton</t>
  </si>
  <si>
    <t>Cohort Method</t>
  </si>
  <si>
    <t>Citizens First State Bank of Walnut</t>
  </si>
  <si>
    <t>Sherwood Community Bank</t>
  </si>
  <si>
    <t>The Citizens State Bank and Trust Company</t>
  </si>
  <si>
    <t>The First State Bank of Pond Creek, Oklahoma</t>
  </si>
  <si>
    <t>Farmers State Bank of Newcastle</t>
  </si>
  <si>
    <t>Farmers State Bank of Canton</t>
  </si>
  <si>
    <t>Mitchell Bank</t>
  </si>
  <si>
    <t>Home State Bank</t>
  </si>
  <si>
    <t>Gates Banking and Trust Company</t>
  </si>
  <si>
    <t>The First Farmers National Bank of Waurika</t>
  </si>
  <si>
    <t>The Farmers State Bank of Bucklin, Kansas</t>
  </si>
  <si>
    <t>Bank of Brewton</t>
  </si>
  <si>
    <t>Farmers Savings Bank</t>
  </si>
  <si>
    <t>State Bank of Bellingham</t>
  </si>
  <si>
    <t>Bank of Bearden</t>
  </si>
  <si>
    <t>Freedom Bank</t>
  </si>
  <si>
    <t>The First National Bank of Moody</t>
  </si>
  <si>
    <t>State Bank of Taunton</t>
  </si>
  <si>
    <t>Citizens State Bank of Lankin</t>
  </si>
  <si>
    <t>MA</t>
  </si>
  <si>
    <t>Boston Trust Walden Company</t>
  </si>
  <si>
    <t>Peoples Bank and Trust Company</t>
  </si>
  <si>
    <t>First National Bank in Frankfort</t>
  </si>
  <si>
    <t>Cedar Security Bank</t>
  </si>
  <si>
    <t>Community Bank and Trust - Alabama</t>
  </si>
  <si>
    <t>Kinmundy Bank</t>
  </si>
  <si>
    <t>Wilkinson County Bank</t>
  </si>
  <si>
    <t>The First National Bank of Gilbert</t>
  </si>
  <si>
    <t>The Marblehead Bank</t>
  </si>
  <si>
    <t>OmniBank</t>
  </si>
  <si>
    <t>First Financial Bank in Winnebago</t>
  </si>
  <si>
    <t>Adams State Bank</t>
  </si>
  <si>
    <t>Mutual Savings and Loan Association</t>
  </si>
  <si>
    <t>First Trust and Savings Bank</t>
  </si>
  <si>
    <t>Compass Savings Bank</t>
  </si>
  <si>
    <t>Bank of Ontario</t>
  </si>
  <si>
    <t>Cowboy State Bank</t>
  </si>
  <si>
    <t>Cedar Rapids State Bank</t>
  </si>
  <si>
    <t>United Bank of Philadelphia</t>
  </si>
  <si>
    <t>MI</t>
  </si>
  <si>
    <t>The First National Bank of Wakefield</t>
  </si>
  <si>
    <t>Tarboro Savings Bank, SSB</t>
  </si>
  <si>
    <t>Community Banks of Shelby County</t>
  </si>
  <si>
    <t>Farmers and Merchants State Bank of Alpha</t>
  </si>
  <si>
    <t>Commonwealth National Bank</t>
  </si>
  <si>
    <t>BOC Bank</t>
  </si>
  <si>
    <t>Lexicon Bank</t>
  </si>
  <si>
    <t>Community State Bank of Canton</t>
  </si>
  <si>
    <t>Bank of Hazelton</t>
  </si>
  <si>
    <t>Prairie Sun Bank</t>
  </si>
  <si>
    <t>State Bank of Danvers</t>
  </si>
  <si>
    <t>Movement Bank</t>
  </si>
  <si>
    <t>First Federal Bank Littlefield, Texas</t>
  </si>
  <si>
    <t>Elysian Bank</t>
  </si>
  <si>
    <t>Liberty Bank</t>
  </si>
  <si>
    <t>Tecumseh Federal Bank</t>
  </si>
  <si>
    <t>Citizens Bank</t>
  </si>
  <si>
    <t>The Bank of Edison</t>
  </si>
  <si>
    <t>United Southwest Bank</t>
  </si>
  <si>
    <t>Vergas State Bank</t>
  </si>
  <si>
    <t>Arlington State Bank</t>
  </si>
  <si>
    <t>The Republic Banking Company</t>
  </si>
  <si>
    <t>Freeland State Bank</t>
  </si>
  <si>
    <t>First State Bank of Decatur</t>
  </si>
  <si>
    <t>The Peoples Savings and Loan Company</t>
  </si>
  <si>
    <t>Pinnacle Bank, Inc.</t>
  </si>
  <si>
    <t>Kaw Valley State Bank</t>
  </si>
  <si>
    <t>CerescoBank</t>
  </si>
  <si>
    <t>American Savings Bank</t>
  </si>
  <si>
    <t>Community First Bank, National Association</t>
  </si>
  <si>
    <t>Spiro State Bank</t>
  </si>
  <si>
    <t>The Lauderdale County Bank</t>
  </si>
  <si>
    <t>1st Bank</t>
  </si>
  <si>
    <t>Bank of Louisiana</t>
  </si>
  <si>
    <t>Peoples Bank</t>
  </si>
  <si>
    <t>Community Savings</t>
  </si>
  <si>
    <t>Citizens National Bank of Crosbyton</t>
  </si>
  <si>
    <t>Tri Valley Bank</t>
  </si>
  <si>
    <t>First Bank of Pike</t>
  </si>
  <si>
    <t>Mutual Savings Bank</t>
  </si>
  <si>
    <t>Twin City Bank</t>
  </si>
  <si>
    <t>City National Bank</t>
  </si>
  <si>
    <t>Kahoka State Bank</t>
  </si>
  <si>
    <t>Lowry State Bank</t>
  </si>
  <si>
    <t>Beartooth Bank</t>
  </si>
  <si>
    <t>Key Community Bank</t>
  </si>
  <si>
    <t>State Bank of Lakota</t>
  </si>
  <si>
    <t>Lamont Bank of St. John</t>
  </si>
  <si>
    <t>Peoples Bank &amp; Trust Company</t>
  </si>
  <si>
    <t>The Citizens State Bank of Ontonagon</t>
  </si>
  <si>
    <t>The Port Austin State Bank</t>
  </si>
  <si>
    <t>First Electronic Bank</t>
  </si>
  <si>
    <t>Bank of Turtle Lake</t>
  </si>
  <si>
    <t>Security Bank and Trust Co.</t>
  </si>
  <si>
    <t>1st Cameron State Bank</t>
  </si>
  <si>
    <t>KansasLand Bank</t>
  </si>
  <si>
    <t>Comerica Bank &amp; Trust, National Association</t>
  </si>
  <si>
    <t>The First Bank of Celeste</t>
  </si>
  <si>
    <t>Hiawatha Bank and Trust Company</t>
  </si>
  <si>
    <t>The Lemont National Bank</t>
  </si>
  <si>
    <t>The Stock Exchange Bank, Caldwell, Kansas</t>
  </si>
  <si>
    <t>Community Bank</t>
  </si>
  <si>
    <t>Rayne Building and Loan Association</t>
  </si>
  <si>
    <t>First Tri County Bank</t>
  </si>
  <si>
    <t>Walters Bank and Trust Company</t>
  </si>
  <si>
    <t>North County Savings Bank</t>
  </si>
  <si>
    <t>Beardstown Savings s.b.</t>
  </si>
  <si>
    <t>Community Bank of Missouri</t>
  </si>
  <si>
    <t>First State Bank of Olmsted</t>
  </si>
  <si>
    <t>Abbeville Building &amp; Loan (A State-Chartered Savings Bank)</t>
  </si>
  <si>
    <t>The Santa Anna National Bank</t>
  </si>
  <si>
    <t>First Bank and Trust Company</t>
  </si>
  <si>
    <t>The Commercial Bank</t>
  </si>
  <si>
    <t>Frost State Bank</t>
  </si>
  <si>
    <t>American Equity Bank</t>
  </si>
  <si>
    <t>Sunrise Bank Dakota</t>
  </si>
  <si>
    <t>Lusk State Bank</t>
  </si>
  <si>
    <t>Commerce Bank Texas</t>
  </si>
  <si>
    <t>The Howard State Bank, Howard, Kansas</t>
  </si>
  <si>
    <t>Boonville Federal Savings Bank</t>
  </si>
  <si>
    <t>Sound Banking Company</t>
  </si>
  <si>
    <t>Miners &amp; Merchants Bank</t>
  </si>
  <si>
    <t>Adrian State Bank</t>
  </si>
  <si>
    <t>The First National Bank of Sedan</t>
  </si>
  <si>
    <t>The Farmers Bank of Mt. Pulaski</t>
  </si>
  <si>
    <t>Versailles Savings and Loan Company</t>
  </si>
  <si>
    <t>Bank of Oak Ridge</t>
  </si>
  <si>
    <t>Farmers Bank of Green City</t>
  </si>
  <si>
    <t>State Bank of Industry</t>
  </si>
  <si>
    <t>Bank of Bluffs</t>
  </si>
  <si>
    <t>Argentine Federal Savings</t>
  </si>
  <si>
    <t>The First National Bank of Tahoka</t>
  </si>
  <si>
    <t>Grant County Bank</t>
  </si>
  <si>
    <t>Warsaw Federal Savings and Loan Association</t>
  </si>
  <si>
    <t>First National Bank of South Padre Island</t>
  </si>
  <si>
    <t>Bank of Iberia</t>
  </si>
  <si>
    <t>Richton Bank &amp; Trust Company</t>
  </si>
  <si>
    <t>First Security Bank and Trust Company</t>
  </si>
  <si>
    <t>Ipswich State Bank</t>
  </si>
  <si>
    <t>Ladysmith Federal Savings and Loan Association</t>
  </si>
  <si>
    <t>First Savings and Loan Association</t>
  </si>
  <si>
    <t>HSBC Trust Company (Delaware), National Association</t>
  </si>
  <si>
    <t>Hustisford State Bank</t>
  </si>
  <si>
    <t>Concorde Bank</t>
  </si>
  <si>
    <t>Oklahoma State Bank</t>
  </si>
  <si>
    <t>Home Federal Bank of Hollywood</t>
  </si>
  <si>
    <t>The First National Bank of Sandoval</t>
  </si>
  <si>
    <t>Basile State Bank</t>
  </si>
  <si>
    <t>The State Bank of Pearl City</t>
  </si>
  <si>
    <t>Springfield State Bank</t>
  </si>
  <si>
    <t>Security State Bank of Kenyon</t>
  </si>
  <si>
    <t>Asian Pacific National Bank</t>
  </si>
  <si>
    <t>Talbot State Bank</t>
  </si>
  <si>
    <t>The Union Banking Company</t>
  </si>
  <si>
    <t>Bank of Wrightsville</t>
  </si>
  <si>
    <t>Sloan State Bank</t>
  </si>
  <si>
    <t>Commercial Bank</t>
  </si>
  <si>
    <t>Holladay Bank &amp; Trust</t>
  </si>
  <si>
    <t>The Tampa State Bank</t>
  </si>
  <si>
    <t>Heritage Bank Minnesota</t>
  </si>
  <si>
    <t>American State Bank of Grygla</t>
  </si>
  <si>
    <t>First Security Bank of Helena</t>
  </si>
  <si>
    <t>Farmers Security Bank</t>
  </si>
  <si>
    <t>The First National Bank in Marlow</t>
  </si>
  <si>
    <t>Farmers &amp; Traders Savings Bank</t>
  </si>
  <si>
    <t>The First National Bank of Dighton</t>
  </si>
  <si>
    <t>Rushford State Bank (Incorporated)</t>
  </si>
  <si>
    <t>First Bank and Trust of Memphis</t>
  </si>
  <si>
    <t>Peoples State Bank of Wells</t>
  </si>
  <si>
    <t>Tri-County Trust Company</t>
  </si>
  <si>
    <t>Park Bank</t>
  </si>
  <si>
    <t>SouthernTrust Bank</t>
  </si>
  <si>
    <t>H. F. Gehant Banking Co.</t>
  </si>
  <si>
    <t>First State Bank of Claremont</t>
  </si>
  <si>
    <t>Quarry City Savings and Loan Association</t>
  </si>
  <si>
    <t>Siouxland Bank</t>
  </si>
  <si>
    <t>Clarkson Bank</t>
  </si>
  <si>
    <t>The Peoples Bank</t>
  </si>
  <si>
    <t>Peoples Bank of Moniteau County</t>
  </si>
  <si>
    <t>Raymond Federal Bank</t>
  </si>
  <si>
    <t>Bank of Laverne</t>
  </si>
  <si>
    <t>The First National Bank of Trinity</t>
  </si>
  <si>
    <t>The Citizens State Bank at Mohall</t>
  </si>
  <si>
    <t>The First National Bank of Lacon</t>
  </si>
  <si>
    <t>Commercial State Bank</t>
  </si>
  <si>
    <t>Bank of Billings</t>
  </si>
  <si>
    <t>Small Business Bank</t>
  </si>
  <si>
    <t>Produce State Bank</t>
  </si>
  <si>
    <t>The Atlanta National Bank</t>
  </si>
  <si>
    <t>Riverside Bank</t>
  </si>
  <si>
    <t>Heartland State Bank</t>
  </si>
  <si>
    <t>Southeast First National Bank</t>
  </si>
  <si>
    <t>The First National Bank of Aspermont</t>
  </si>
  <si>
    <t>Preferred Bank</t>
  </si>
  <si>
    <t>Homewood Federal Savings Bank</t>
  </si>
  <si>
    <t>The First National Bank of Blanchester</t>
  </si>
  <si>
    <t>Farmers State Bank of Trimont</t>
  </si>
  <si>
    <t>First Naturalstate Bank</t>
  </si>
  <si>
    <t>Community Bank Owatonna</t>
  </si>
  <si>
    <t>New Century Bank</t>
  </si>
  <si>
    <t>Maynard Savings Bank</t>
  </si>
  <si>
    <t>Tri-Valley Bank</t>
  </si>
  <si>
    <t>The Citizens State Bank of Cheney, Kansas</t>
  </si>
  <si>
    <t>The First National Bank of Cokato</t>
  </si>
  <si>
    <t>Farmers &amp; Merchants Bank of Craig County</t>
  </si>
  <si>
    <t>First Security Bank - West</t>
  </si>
  <si>
    <t>JPMorgan Chase Bank, Dearborn</t>
  </si>
  <si>
    <t>Bank of Elgin</t>
  </si>
  <si>
    <t>First Western Federal Savings Bank</t>
  </si>
  <si>
    <t>Rating Migration Model / PD</t>
  </si>
  <si>
    <t>G. W. Jones Exchange Bank</t>
  </si>
  <si>
    <t>United Security Bank</t>
  </si>
  <si>
    <t>Highland Federal Savings and Loan Association</t>
  </si>
  <si>
    <t>Loomis Federal Savings and Loan Association</t>
  </si>
  <si>
    <t>The First National Bank of Eldorado</t>
  </si>
  <si>
    <t>Iowa Prairie Bank</t>
  </si>
  <si>
    <t>Chambers State Bank</t>
  </si>
  <si>
    <t>The Edon State Bank Company of Edon, Ohio</t>
  </si>
  <si>
    <t>Bank of Glen Ullin</t>
  </si>
  <si>
    <t>The Peoples Savings Bank</t>
  </si>
  <si>
    <t>Marseilles Bank</t>
  </si>
  <si>
    <t>Security Federal Bank</t>
  </si>
  <si>
    <t>Galion Building and Loan Bank</t>
  </si>
  <si>
    <t>The First National Bank of Okawville</t>
  </si>
  <si>
    <t>Farmers &amp; Merchants State Bank of New York Mills, Incorporated</t>
  </si>
  <si>
    <t>Huron National Bank</t>
  </si>
  <si>
    <t>The Bank of Holyrood</t>
  </si>
  <si>
    <t>Breda Savings Bank</t>
  </si>
  <si>
    <t>Catlin Bank</t>
  </si>
  <si>
    <t>N/A (Complete)</t>
  </si>
  <si>
    <t>Bank of Evergreen</t>
  </si>
  <si>
    <t>Washington State Bank</t>
  </si>
  <si>
    <t>First Community Bank</t>
  </si>
  <si>
    <t>First National Bank of Benton</t>
  </si>
  <si>
    <t>Milton Savings Bank</t>
  </si>
  <si>
    <t>New Valley Bank &amp; Trust</t>
  </si>
  <si>
    <t>Peoples Bank of Altenburg</t>
  </si>
  <si>
    <t>Hometown Community Bank</t>
  </si>
  <si>
    <t>First State Bank of Cando</t>
  </si>
  <si>
    <t>Genoa Community Bank</t>
  </si>
  <si>
    <t>State Bank of Lismore</t>
  </si>
  <si>
    <t>Bank of Lake Village</t>
  </si>
  <si>
    <t>Chester National Bank</t>
  </si>
  <si>
    <t>Entities will apply the standard’s provisions as a cumulative-effect adjustment to retained earnings as of the beginning of the first reporting period in which the guidance is effective (i.e., modified retrospective approach)</t>
  </si>
  <si>
    <t>The Pleasants County Bank</t>
  </si>
  <si>
    <t>The Benton State Bank</t>
  </si>
  <si>
    <t>New Republic Savings Bank</t>
  </si>
  <si>
    <t>State Bank of Cold Spring</t>
  </si>
  <si>
    <t>First City Bank</t>
  </si>
  <si>
    <t xml:space="preserve"> When factoring in the Company’s recent acquisition of The Landrum Company (see Note 2, Acquisitions, for additional information regarding the acquisition), the allowance for credit losses is estimated to increase by approximately 165% to 215% over the allowance</t>
  </si>
  <si>
    <t>Clinton Bank</t>
  </si>
  <si>
    <t>The First National Bank of Brooksville</t>
  </si>
  <si>
    <t>Bonduel State Bank</t>
  </si>
  <si>
    <t>The First Security Bank</t>
  </si>
  <si>
    <t>Midland Community Bank</t>
  </si>
  <si>
    <t>Nashville Savings Bank</t>
  </si>
  <si>
    <t>Thayer County Bank</t>
  </si>
  <si>
    <t>First Capital Bank</t>
  </si>
  <si>
    <t>The First National Bank of Ava</t>
  </si>
  <si>
    <t>Commerce Community Bank</t>
  </si>
  <si>
    <t>1st Community Bank</t>
  </si>
  <si>
    <t>RI</t>
  </si>
  <si>
    <t>Independence Bank</t>
  </si>
  <si>
    <t>The First National Bank of Anson</t>
  </si>
  <si>
    <t>Belt Valley Bank</t>
  </si>
  <si>
    <t>Farmers State Bank, S/B</t>
  </si>
  <si>
    <t>The Bendena State Bank</t>
  </si>
  <si>
    <t>Sicily Island State Bank</t>
  </si>
  <si>
    <t>Angelina Savings Bank, SSB</t>
  </si>
  <si>
    <t>Homestead Savings Bank</t>
  </si>
  <si>
    <t>The First National Bank of Manning</t>
  </si>
  <si>
    <t>Great Nations Bank</t>
  </si>
  <si>
    <t>The First National Bank of Lindsay</t>
  </si>
  <si>
    <t>The Bank of Commerce</t>
  </si>
  <si>
    <t>The First National Bank of Germantown</t>
  </si>
  <si>
    <t>Beauregard FSB</t>
  </si>
  <si>
    <t>Greenfield Banking Company</t>
  </si>
  <si>
    <t>Lakeside State Bank</t>
  </si>
  <si>
    <t>Bank of Calhoun County</t>
  </si>
  <si>
    <t>Integrity Bank Plus</t>
  </si>
  <si>
    <t>Champion Bank</t>
  </si>
  <si>
    <t>State Bank of Eagle Butte</t>
  </si>
  <si>
    <t>The Bank of Burlington</t>
  </si>
  <si>
    <t>The Kansas State Bank Overbrook Kansas</t>
  </si>
  <si>
    <t>State Bank of St. Jacob</t>
  </si>
  <si>
    <t>First Security Bank of Roundup</t>
  </si>
  <si>
    <t>UBank</t>
  </si>
  <si>
    <t>First Security Bank - Canby</t>
  </si>
  <si>
    <t>Valley Exchange Bank</t>
  </si>
  <si>
    <t>Headwaters State Bank</t>
  </si>
  <si>
    <t>CenBank</t>
  </si>
  <si>
    <t>Mayville Savings Bank</t>
  </si>
  <si>
    <t>Brainerd Savings and Loan Association, A Federal Association</t>
  </si>
  <si>
    <t>Neighborhood National Bank</t>
  </si>
  <si>
    <t>Bank of Morton</t>
  </si>
  <si>
    <t>The Corn City State Bank</t>
  </si>
  <si>
    <t>First Bank of Utica</t>
  </si>
  <si>
    <t>First State Bank of San Diego</t>
  </si>
  <si>
    <t>Home Bank of Arkansas</t>
  </si>
  <si>
    <t>Scribner Bank</t>
  </si>
  <si>
    <t>Farmers Bank of Lohman, Missouri</t>
  </si>
  <si>
    <t>Bonanza Valley State Bank</t>
  </si>
  <si>
    <t>Mason City National Bank</t>
  </si>
  <si>
    <t>Junction National Bank</t>
  </si>
  <si>
    <t>The First National Bank of Peterstown</t>
  </si>
  <si>
    <t>Mi Bank</t>
  </si>
  <si>
    <t>Logan State Bank</t>
  </si>
  <si>
    <t>The City National Bank of San Saba</t>
  </si>
  <si>
    <t>Spectra Bank</t>
  </si>
  <si>
    <t>Superior Savings Bank</t>
  </si>
  <si>
    <t>Hatch Bank</t>
  </si>
  <si>
    <t>Southwest Bank of Weatherford</t>
  </si>
  <si>
    <t>The Bank of Protection</t>
  </si>
  <si>
    <t>Colchester State Bank</t>
  </si>
  <si>
    <t>F &amp; M Bank and Trust Company</t>
  </si>
  <si>
    <t>Dedicated Community Bank</t>
  </si>
  <si>
    <t>Security Bank</t>
  </si>
  <si>
    <t>COREBANK</t>
  </si>
  <si>
    <t>Maple Bank</t>
  </si>
  <si>
    <t>Sanborn Savings Bank</t>
  </si>
  <si>
    <t>Bandera Bank</t>
  </si>
  <si>
    <t>Citizens Bank of Cape Vincent</t>
  </si>
  <si>
    <t>Independence State Bank</t>
  </si>
  <si>
    <t>Bank of Yates City</t>
  </si>
  <si>
    <t xml:space="preserve"> we have not yet completed all of the work necessary to adopt CECL, the estimated CECL impacts described below are our best estimates at September 30, 2019, but could be materially different as we complete our testing, validation and other efforts to adopt the new standard. Adoption of the standard will have a material impact on how we record and report our financial condition and results of operations, and on regulatory capital. If we had adopted the standard at September 30, 2019, we estimate the reported allowance for loan losses would have increased by between $1.05 billion and $1.29 billion, </t>
  </si>
  <si>
    <t>Root River State Bank</t>
  </si>
  <si>
    <t>The Miners National Bank of Eveleth</t>
  </si>
  <si>
    <t>Concordia Bank of Concordia, Missouri</t>
  </si>
  <si>
    <t>The Watkins Savings Bank</t>
  </si>
  <si>
    <t>he increase is driven by our consumer automotive loan portfolio and is primarily related to the difference between loss emergence periods currently utilized, as compared to estimating lifetime credit losses as required by the CECL standard. </t>
  </si>
  <si>
    <t>Peoples Exchange Bank</t>
  </si>
  <si>
    <t>Brantley Bank and Trust Company</t>
  </si>
  <si>
    <t>Owingsville Banking Company</t>
  </si>
  <si>
    <t>The Bank of Bourbonnais</t>
  </si>
  <si>
    <t>Latimer State Bank</t>
  </si>
  <si>
    <t>Woodsfield Savings Bank</t>
  </si>
  <si>
    <t>Central Federal Savings and Loan Association of Rolla</t>
  </si>
  <si>
    <t>First Citizens Bank of Butte</t>
  </si>
  <si>
    <t>The First National Bank of Quitaque</t>
  </si>
  <si>
    <t>Eagle Bank</t>
  </si>
  <si>
    <t>Bank of Walker County</t>
  </si>
  <si>
    <t>Investors Community Bank</t>
  </si>
  <si>
    <t>First State Bank Minnesota</t>
  </si>
  <si>
    <t>Strasburg State Bank</t>
  </si>
  <si>
    <t>Peoples First Savings Bank</t>
  </si>
  <si>
    <t>Mutual Federal Bank</t>
  </si>
  <si>
    <t>Stock Growers Bank</t>
  </si>
  <si>
    <t>Lake City Federal Bank</t>
  </si>
  <si>
    <t>The Covington Savings and Loan Association</t>
  </si>
  <si>
    <t>Security State Bank of Wanamingo</t>
  </si>
  <si>
    <t>The First National Bank of Osakis</t>
  </si>
  <si>
    <t>Haskell National Bank</t>
  </si>
  <si>
    <t>The First National Bank of Johnson</t>
  </si>
  <si>
    <t>First State Bank of Beecher City</t>
  </si>
  <si>
    <t>Hodge Bank &amp; Trust Company</t>
  </si>
  <si>
    <t>Flora Bank &amp; Trust</t>
  </si>
  <si>
    <t>FNB Washington</t>
  </si>
  <si>
    <t>Cedar Valley Bank &amp; Trust</t>
  </si>
  <si>
    <t>Bank of the Mountains, Inc.</t>
  </si>
  <si>
    <t>Home National Bank</t>
  </si>
  <si>
    <t>Lawrenceburg Federal Bank</t>
  </si>
  <si>
    <t>Silex Banking Company</t>
  </si>
  <si>
    <t>Laurens State Bank</t>
  </si>
  <si>
    <t>The First State Bank of Rosemount</t>
  </si>
  <si>
    <t>The Four County Bank</t>
  </si>
  <si>
    <t>First Bank</t>
  </si>
  <si>
    <t>American Exchange Bank, Lindsay, Oklahoma</t>
  </si>
  <si>
    <t>Burton State Bank</t>
  </si>
  <si>
    <t>The Exchange State Bank of St. Paul, Kansas</t>
  </si>
  <si>
    <t>Plus International Bank</t>
  </si>
  <si>
    <t>Roanoke Rapids Savings Bank, SSB</t>
  </si>
  <si>
    <t>Our Community Bank</t>
  </si>
  <si>
    <t>First National Bank of Wauchula</t>
  </si>
  <si>
    <t>Alton Bank</t>
  </si>
  <si>
    <t>Bank of Buffalo</t>
  </si>
  <si>
    <t>VT</t>
  </si>
  <si>
    <t>The First National Bank of Orwell</t>
  </si>
  <si>
    <t>Farmers State Bank of Underwood</t>
  </si>
  <si>
    <t>The First National Bank of Hooker</t>
  </si>
  <si>
    <t>First Farmers &amp; Merchants State Bank of Grand Meadow</t>
  </si>
  <si>
    <t>Escambia County Bank</t>
  </si>
  <si>
    <t>The Sherwood State Bank</t>
  </si>
  <si>
    <t>The Citizens Bank of Edina</t>
  </si>
  <si>
    <t>Thrivent Trust Company</t>
  </si>
  <si>
    <t>Farmers and Merchants Bank of Kendall</t>
  </si>
  <si>
    <t>Community Bank and Trust - West Georgia</t>
  </si>
  <si>
    <t>Villa Grove State Bank</t>
  </si>
  <si>
    <t>First National Bank</t>
  </si>
  <si>
    <t>Bank of Whittier, National Association</t>
  </si>
  <si>
    <t>Rocky Mountain Bank &amp; Trust</t>
  </si>
  <si>
    <t>The Lyndon State Bank</t>
  </si>
  <si>
    <t>Melvin Savings Bank</t>
  </si>
  <si>
    <t>Farmers and Merchants State Bank of Bushnell</t>
  </si>
  <si>
    <t>Bank of Stronghurst</t>
  </si>
  <si>
    <t>Citizens State Bank of Luling</t>
  </si>
  <si>
    <t>The International Bank of Amherst</t>
  </si>
  <si>
    <t>Stroud National Bank</t>
  </si>
  <si>
    <t>Farmers and Mechanics Federal Savings Bank</t>
  </si>
  <si>
    <t>Pavillion Bank</t>
  </si>
  <si>
    <t>Triumph State Bank</t>
  </si>
  <si>
    <t>Tustin Community Bank</t>
  </si>
  <si>
    <t>Metz Banking Company</t>
  </si>
  <si>
    <t>Bank of the South</t>
  </si>
  <si>
    <t>American Investors Bank and Mortgage</t>
  </si>
  <si>
    <t>Western Bank of Clovis</t>
  </si>
  <si>
    <t>Progressive National Bank</t>
  </si>
  <si>
    <t>The Old Exchange National Bank of Okawville</t>
  </si>
  <si>
    <t>Zavala County Bank</t>
  </si>
  <si>
    <t>Janesville State Bank</t>
  </si>
  <si>
    <t>Bank of Gueydan</t>
  </si>
  <si>
    <t>Bank of Hancock County</t>
  </si>
  <si>
    <t>Security State Bank, Wishek, North Dakota</t>
  </si>
  <si>
    <t>Clay County State Bank</t>
  </si>
  <si>
    <t>The Gerber State Bank</t>
  </si>
  <si>
    <t>Citizens Bank of Cumberland County, Inc.</t>
  </si>
  <si>
    <t>Bank of Lindsay</t>
  </si>
  <si>
    <t>First Farmers &amp; Merchants State Bank</t>
  </si>
  <si>
    <t>Northern State Bank of Virginia</t>
  </si>
  <si>
    <t>Commodore Bank</t>
  </si>
  <si>
    <t>Gateway Bank</t>
  </si>
  <si>
    <t>The Baltic State Bank</t>
  </si>
  <si>
    <t>SouthFirst Bank</t>
  </si>
  <si>
    <t>The Bank of Milan</t>
  </si>
  <si>
    <t>The Buckholts State Bank</t>
  </si>
  <si>
    <t>Home Savings Bank</t>
  </si>
  <si>
    <t>State Savings Bank</t>
  </si>
  <si>
    <t>Conneaut Savings Bank</t>
  </si>
  <si>
    <t>Cambridge State Bank</t>
  </si>
  <si>
    <t>FNB Coweta</t>
  </si>
  <si>
    <t>The Ottoville Bank Company</t>
  </si>
  <si>
    <t>The First Bank and Trust Company of Murphysboro</t>
  </si>
  <si>
    <t>California Pacific Bank</t>
  </si>
  <si>
    <t>The Hershey State Bank</t>
  </si>
  <si>
    <t>Lincoln State Bank</t>
  </si>
  <si>
    <t>Discounted Cash Flow</t>
  </si>
  <si>
    <t>Merchants &amp; Farmers Bank of Greene County, Alabama</t>
  </si>
  <si>
    <t>Readlyn Savings Bank</t>
  </si>
  <si>
    <t>Farmers State Bank of Munith</t>
  </si>
  <si>
    <t>Security Bank of Crawford</t>
  </si>
  <si>
    <t>Worthington Federal Savings Bank, FSB</t>
  </si>
  <si>
    <t>First Colorado National Bank</t>
  </si>
  <si>
    <t>The University National Bank of Lawrence</t>
  </si>
  <si>
    <t>State Bank of Bottineau</t>
  </si>
  <si>
    <t>Covington County Bank</t>
  </si>
  <si>
    <t>Gulfside Bank</t>
  </si>
  <si>
    <t>Millennial Bank</t>
  </si>
  <si>
    <t>OPTUS Bank</t>
  </si>
  <si>
    <t>First State Bank of Golva</t>
  </si>
  <si>
    <t>The Poplar Grove State Bank</t>
  </si>
  <si>
    <t>First Federal Savings Bank of Washington</t>
  </si>
  <si>
    <t>FNNB Bank</t>
  </si>
  <si>
    <t>Almena State Bank</t>
  </si>
  <si>
    <t>Abbeville First Bank, SSB</t>
  </si>
  <si>
    <t>CentreBank</t>
  </si>
  <si>
    <t>Security Bank of Southwest Missouri</t>
  </si>
  <si>
    <t>The First National Bank in Falfurrias</t>
  </si>
  <si>
    <t>The First State Bank of Red Wing</t>
  </si>
  <si>
    <t>The Hamilton Bank</t>
  </si>
  <si>
    <t>Southern Bank</t>
  </si>
  <si>
    <t>First State Bank of Randolph County</t>
  </si>
  <si>
    <t>Sibley State Bank</t>
  </si>
  <si>
    <t>Century Bank of Florida</t>
  </si>
  <si>
    <t>Heritage State Bank</t>
  </si>
  <si>
    <t>Summit National Bank</t>
  </si>
  <si>
    <t>The Bank of Magnolia Company</t>
  </si>
  <si>
    <t>Countryside Bank</t>
  </si>
  <si>
    <t>Bank of Bozeman</t>
  </si>
  <si>
    <t>Farmers and Merchants Bank of Ashland</t>
  </si>
  <si>
    <t>American Metro Bank</t>
  </si>
  <si>
    <t>First Bank of Linden</t>
  </si>
  <si>
    <t>Amory Federal Savings and Loan Association</t>
  </si>
  <si>
    <t>KeySavings Bank</t>
  </si>
  <si>
    <t>Community Savings Bank</t>
  </si>
  <si>
    <t>The Elberfeld State Bank</t>
  </si>
  <si>
    <t>Black River Country Bank</t>
  </si>
  <si>
    <t>The Twin Valley Bank</t>
  </si>
  <si>
    <t>The Samson Banking Company, Inc.</t>
  </si>
  <si>
    <t>AZ</t>
  </si>
  <si>
    <t>West Valley National Bank</t>
  </si>
  <si>
    <t>Security National Bank</t>
  </si>
  <si>
    <t>First State Bank of Bigfork</t>
  </si>
  <si>
    <t>Port Richmond Savings</t>
  </si>
  <si>
    <t>Capital Bank of Texas</t>
  </si>
  <si>
    <t>Sidney State Bank</t>
  </si>
  <si>
    <t>Stearns Bank Upsala National Association</t>
  </si>
  <si>
    <t>DNB NATIONAL BANK</t>
  </si>
  <si>
    <t>Northern Sky Bank</t>
  </si>
  <si>
    <t>Bank of Commerce and Trust Company</t>
  </si>
  <si>
    <t>Carmine State Bank</t>
  </si>
  <si>
    <t>Spring Valley Bank</t>
  </si>
  <si>
    <t>The First National Bank of Sparta</t>
  </si>
  <si>
    <t>Oklahoma Heritage Bank</t>
  </si>
  <si>
    <t>Citizens State Bank of Waverly, Inc.</t>
  </si>
  <si>
    <t>The Baldwin State Bank</t>
  </si>
  <si>
    <t>West Plains Savings and Loan Association</t>
  </si>
  <si>
    <t>First State Bank of Harvey</t>
  </si>
  <si>
    <t>The Fowler State Bank</t>
  </si>
  <si>
    <t>First Bank of Beloit</t>
  </si>
  <si>
    <t>Commercial Bank of Oak Grove, Mo.</t>
  </si>
  <si>
    <t>California Business Bank</t>
  </si>
  <si>
    <t xml:space="preserve">a) the calculation of a baseline lifetime loss by applying a segment-specific historical average annual loss rate, calculated using an open pool method, applied over the remaining life of each instrument; b) a single set of economic forecast inputs for the reasonable and supportable period; c) an initial reasonable and supportable forecast period, which reflects management's expectations of losses based on forward-looking economic scenarios over that time; d) baseline lifetime loss rates adjusted for changes in macroeconomic conditions over the reasonable and supportable forecast period via a series of adjustment factors developed using a third-party developed and supported top-down statistical model suite that uses a set of relevant economic forecast inputs sourced from a leading global forecasting firm; e) a reversion period (after the reasonable and supportable forecast period) using a straight-line approach; f) a historical loss period which represents a full economic credit cycle (with the exception of equipment finance loans which will use a shorter time period due to circumstances unique to that segment); and g) expected prepayment rates estimated on more recent historical experience adjusted for refinance incentive, seasoning and burnout, as applicable. </t>
  </si>
  <si>
    <t>See Note</t>
  </si>
  <si>
    <t>The State Bank of Geneva</t>
  </si>
  <si>
    <t>Community Trust Bank</t>
  </si>
  <si>
    <t>Community Bank of Pleasant Hill</t>
  </si>
  <si>
    <t>The Metamora State Bank</t>
  </si>
  <si>
    <t>United Orient Bank</t>
  </si>
  <si>
    <t>The First State Bank of Healy</t>
  </si>
  <si>
    <t>Dixon Bank</t>
  </si>
  <si>
    <t>Merit Bank</t>
  </si>
  <si>
    <t>Logan County Bank</t>
  </si>
  <si>
    <t>The Tilden Bank</t>
  </si>
  <si>
    <t>Senath State Bank</t>
  </si>
  <si>
    <t>Jackson Parish Bank</t>
  </si>
  <si>
    <t>First National Bank in Okeene</t>
  </si>
  <si>
    <t>Security State Bank</t>
  </si>
  <si>
    <t>ME</t>
  </si>
  <si>
    <t>Auburn Savings Bank, FSB</t>
  </si>
  <si>
    <t>County Savings Bank</t>
  </si>
  <si>
    <t>Fredonia Valley Bank</t>
  </si>
  <si>
    <t>Auburn Banking Company</t>
  </si>
  <si>
    <t>Community Bank of Trenton</t>
  </si>
  <si>
    <t>Grand Bank for Savings, FSB</t>
  </si>
  <si>
    <t>The National Bank of Adams County of West Union</t>
  </si>
  <si>
    <t>Miners Exchange Bank</t>
  </si>
  <si>
    <t>McIntosh County Bank</t>
  </si>
  <si>
    <t>Citizens State Bank Norwood Young America</t>
  </si>
  <si>
    <t>National Bank of St. Anne</t>
  </si>
  <si>
    <t>Fidelity Bank</t>
  </si>
  <si>
    <t>Community State Bank of Southwestern Indiana</t>
  </si>
  <si>
    <t>Tri-State Bank of Memphis</t>
  </si>
  <si>
    <t>Union Bank &amp; Trust Company</t>
  </si>
  <si>
    <t>The Hamler State Bank</t>
  </si>
  <si>
    <t>Princeville State Bank</t>
  </si>
  <si>
    <t>Granite Mountain Bank Inc dba Granite Mountain Bank</t>
  </si>
  <si>
    <t>The First National Bank of Coleraine</t>
  </si>
  <si>
    <t>TPNB Bank</t>
  </si>
  <si>
    <t xml:space="preserve"> Management is expected to consider any available information relevant to assessing the collectibility of contractual cash flows, such as information about past events, current conditions, voluntary prepayments and reasonable and supportable forecasts, when developing expected credit loss estimates</t>
  </si>
  <si>
    <t>Cleo State Bank</t>
  </si>
  <si>
    <t>Mayville State Bank</t>
  </si>
  <si>
    <t>Anderson State Bank</t>
  </si>
  <si>
    <t>Bank of Brookfield - Purdin, National Association</t>
  </si>
  <si>
    <t>Home Savings and Loan Association of Carroll County, F.A.</t>
  </si>
  <si>
    <t>Maple City Savings Bank, FSB</t>
  </si>
  <si>
    <t>Citizens State Bank and Trust Company</t>
  </si>
  <si>
    <t>The First National Bank of Hope</t>
  </si>
  <si>
    <t>The MassMutual Trust Company</t>
  </si>
  <si>
    <t>Zapata National Bank</t>
  </si>
  <si>
    <t>Prime Security Bank</t>
  </si>
  <si>
    <t>Scottsburg Building and Loan Association</t>
  </si>
  <si>
    <t>The First National Bank of Arenzville</t>
  </si>
  <si>
    <t>Community Bank of Wichita, Inc.</t>
  </si>
  <si>
    <t>Armstrong County Building and Loan Association</t>
  </si>
  <si>
    <t>Table Rock Community Bank</t>
  </si>
  <si>
    <t>Johnson State Bank</t>
  </si>
  <si>
    <t>CBW Bank</t>
  </si>
  <si>
    <t>First State Bank of Le Center</t>
  </si>
  <si>
    <t>Rockland Savings Bank, FSB</t>
  </si>
  <si>
    <t>The Stockgrowers State Bank</t>
  </si>
  <si>
    <t>Waldo State Bank</t>
  </si>
  <si>
    <t>Anna State Bank</t>
  </si>
  <si>
    <t>Currie State Bank</t>
  </si>
  <si>
    <t>TNB Bank</t>
  </si>
  <si>
    <t>The First National Bank of Williamson</t>
  </si>
  <si>
    <t>Fowler State Bank</t>
  </si>
  <si>
    <t>Platte Valley Bank</t>
  </si>
  <si>
    <t>The Wilson State Bank</t>
  </si>
  <si>
    <t>Sunnyside Federal Savings and Loan Association of Irvington</t>
  </si>
  <si>
    <t>Fidelity Savings and Loan Association of Bucks Co</t>
  </si>
  <si>
    <t>The First Community Bank of Moultrie County</t>
  </si>
  <si>
    <t>Bank of Mingo</t>
  </si>
  <si>
    <t>The Warrington Bank</t>
  </si>
  <si>
    <t>Utah Independent Bank</t>
  </si>
  <si>
    <t>First National Bank of Kansas</t>
  </si>
  <si>
    <t>State Bank of Wheaton</t>
  </si>
  <si>
    <t>First Mutual Bank, FSB</t>
  </si>
  <si>
    <t>Bank of Maple Plain</t>
  </si>
  <si>
    <t>The Peoples Bank of Georgia</t>
  </si>
  <si>
    <t>New Horizon Bank, National Association</t>
  </si>
  <si>
    <t>Civis Bank</t>
  </si>
  <si>
    <t>Bank of Pensacola</t>
  </si>
  <si>
    <t>The First National Bank of Bagley</t>
  </si>
  <si>
    <t>Century Savings and Loan Association</t>
  </si>
  <si>
    <t>Farmers and Merchants State Bank of Blooming Prairie</t>
  </si>
  <si>
    <t>The First National Bank of Hebbronville</t>
  </si>
  <si>
    <t>Greater State Bank</t>
  </si>
  <si>
    <t>Washita State Bank</t>
  </si>
  <si>
    <t>Connections Bank</t>
  </si>
  <si>
    <t>Pioneer Federal Savings and Loan Association</t>
  </si>
  <si>
    <t>Methuen Co-operative Bank</t>
  </si>
  <si>
    <t>The Riley State Bank of Riley, Kansas</t>
  </si>
  <si>
    <t>The Cowboy Bank of Texas</t>
  </si>
  <si>
    <t>Union State Bank of West Salem</t>
  </si>
  <si>
    <t>The First National Bank of Brundidge</t>
  </si>
  <si>
    <t>State Bank of Cherry</t>
  </si>
  <si>
    <t>The Farmers Bank</t>
  </si>
  <si>
    <t>The Morris County National Bank of Naples</t>
  </si>
  <si>
    <t>The Lytle State Bank of Lytle, Texas</t>
  </si>
  <si>
    <t>Piggott State Bank</t>
  </si>
  <si>
    <t>Grand Marais State Bank</t>
  </si>
  <si>
    <t>Security Bank and Trust Company</t>
  </si>
  <si>
    <t>BankFlorida</t>
  </si>
  <si>
    <t>Community First Bank</t>
  </si>
  <si>
    <t>The Granville National Bank</t>
  </si>
  <si>
    <t>The Chasewood Bank</t>
  </si>
  <si>
    <t>Bank of Halls</t>
  </si>
  <si>
    <t>First Bank of Muleshoe</t>
  </si>
  <si>
    <t>Watermark Bank</t>
  </si>
  <si>
    <t>Bank of Gibson City</t>
  </si>
  <si>
    <t>County Bank</t>
  </si>
  <si>
    <t>Oakwood Bank</t>
  </si>
  <si>
    <t>Citizens National Bank</t>
  </si>
  <si>
    <t>American Heritage Bank</t>
  </si>
  <si>
    <t>Peoples Bank of Greensboro</t>
  </si>
  <si>
    <t>COMMUNITY FIRST BANK</t>
  </si>
  <si>
    <t>Merchants and Planters Bank</t>
  </si>
  <si>
    <t>Washington Business Bank</t>
  </si>
  <si>
    <t>Home Banking Company</t>
  </si>
  <si>
    <t>Ergo Bank</t>
  </si>
  <si>
    <t>Lena State Bank</t>
  </si>
  <si>
    <t>Atascosa Bank</t>
  </si>
  <si>
    <t>The First National Bank</t>
  </si>
  <si>
    <t>The Village Bank</t>
  </si>
  <si>
    <t>Belmont Savings Bank, SSB</t>
  </si>
  <si>
    <t>Fidelity Bank of Texas</t>
  </si>
  <si>
    <t>The Farmers &amp; Merchants Bank</t>
  </si>
  <si>
    <t>Fort Davis State Bank</t>
  </si>
  <si>
    <t>The Fayette County National Bank of Fayetteville</t>
  </si>
  <si>
    <t>Red River State Bank</t>
  </si>
  <si>
    <t>Wahoo State Bank</t>
  </si>
  <si>
    <t>Pikes Peak National Bank</t>
  </si>
  <si>
    <t>Farmers and Merchants Savings Bank</t>
  </si>
  <si>
    <t>Bank of Moundville</t>
  </si>
  <si>
    <t>Priority Bank</t>
  </si>
  <si>
    <t>The Bank of Soperton</t>
  </si>
  <si>
    <t>First National Bank of Dublin</t>
  </si>
  <si>
    <t>Bank of Greeleyville</t>
  </si>
  <si>
    <t>Bank of Cashton</t>
  </si>
  <si>
    <t>NJ</t>
  </si>
  <si>
    <t>Monroe Savings Bank</t>
  </si>
  <si>
    <t>Dakota Prairie Bank</t>
  </si>
  <si>
    <t>State Bank of Medora</t>
  </si>
  <si>
    <t>Liberty State Bank</t>
  </si>
  <si>
    <t>North Cambridge Co-operative Bank</t>
  </si>
  <si>
    <t>First Bank and Trust of Fullerton</t>
  </si>
  <si>
    <t>American Eagle Bank of Chicago</t>
  </si>
  <si>
    <t>First Independent Bank</t>
  </si>
  <si>
    <t>The Commercial Bank Of Ozark</t>
  </si>
  <si>
    <t>Business Bank of Texas, N.A.</t>
  </si>
  <si>
    <t>VisionBank</t>
  </si>
  <si>
    <t>Williamsville State Bank &amp; Trust</t>
  </si>
  <si>
    <t>Clay County Bank, Inc.</t>
  </si>
  <si>
    <t>Bank of Dixon County</t>
  </si>
  <si>
    <t>Farmers State Bank &amp; Trust Co.</t>
  </si>
  <si>
    <t>Citizens Bank of Rogersville</t>
  </si>
  <si>
    <t>River Falls State Bank</t>
  </si>
  <si>
    <t>Morganton Savings Bank, S.S.B.</t>
  </si>
  <si>
    <t>Garfield County Bank</t>
  </si>
  <si>
    <t>Canyon Community Bank, National Association</t>
  </si>
  <si>
    <t>The Citizens Bank</t>
  </si>
  <si>
    <t>Wheeler County State Bank</t>
  </si>
  <si>
    <t>First National Bank in Fredonia</t>
  </si>
  <si>
    <t>Security Bank of the Ozarks</t>
  </si>
  <si>
    <t>The State Bank of Wynnewood</t>
  </si>
  <si>
    <t>The Bank of Grain Valley</t>
  </si>
  <si>
    <t>The First Central National Bank of St. Paris</t>
  </si>
  <si>
    <t>State Bank of Table Rock</t>
  </si>
  <si>
    <t>Bedford Loan &amp; Deposit Bank</t>
  </si>
  <si>
    <t>Farmers National Bank of Griggsville</t>
  </si>
  <si>
    <t>State Bank of Downs</t>
  </si>
  <si>
    <t>Kennebec Federal Savings and Loan Association of Waterville</t>
  </si>
  <si>
    <t>Kalamazoo County State Bank</t>
  </si>
  <si>
    <t>The State Bank of Bern</t>
  </si>
  <si>
    <t>Plattsmouth State Bank</t>
  </si>
  <si>
    <t>Mainstreet Bank</t>
  </si>
  <si>
    <t>Solon State Bank</t>
  </si>
  <si>
    <t>Bank of Hartington</t>
  </si>
  <si>
    <t>The Morris Plan Company of Terre Haute, Inc.</t>
  </si>
  <si>
    <t>The First National Bank of Kemp</t>
  </si>
  <si>
    <t>Bank of Montana</t>
  </si>
  <si>
    <t>Connect Bank</t>
  </si>
  <si>
    <t>1st Equity Bank</t>
  </si>
  <si>
    <t>Elk State Bank</t>
  </si>
  <si>
    <t>Ben Franklin Bank of Illinois</t>
  </si>
  <si>
    <t>First Federal Savings and Loan Bank</t>
  </si>
  <si>
    <t>1st Federal Savings Bank of SC, Inc.</t>
  </si>
  <si>
    <t>Citizens Savings Bank and Trust Company</t>
  </si>
  <si>
    <t>The Cincinnatus Savings &amp; Loan Co.</t>
  </si>
  <si>
    <t>St. Clair State Bank (Incorporated)</t>
  </si>
  <si>
    <t>Chisholm Trail State Bank</t>
  </si>
  <si>
    <t>Blissfield State Bank</t>
  </si>
  <si>
    <t>Farmers Trust &amp; Savings Bank</t>
  </si>
  <si>
    <t>Rochester State Bank</t>
  </si>
  <si>
    <t>Collins State Bank</t>
  </si>
  <si>
    <t>The First National Bank of Nevada, Missouri</t>
  </si>
  <si>
    <t>Central Bank</t>
  </si>
  <si>
    <t>First Commerce Bank</t>
  </si>
  <si>
    <t>Bank of Eufaula</t>
  </si>
  <si>
    <t>The Citizens National Bank of McConnelsville</t>
  </si>
  <si>
    <t>The Southern Bank Company</t>
  </si>
  <si>
    <t>Fidelity Personal Trust Company, FSB</t>
  </si>
  <si>
    <t>Federated Bank</t>
  </si>
  <si>
    <t>American Bank, National Association</t>
  </si>
  <si>
    <t>Tempo Bank, A Federal Savings Bank</t>
  </si>
  <si>
    <t>Peoples Bank of Graceville</t>
  </si>
  <si>
    <t>Edward Jones Trust Company</t>
  </si>
  <si>
    <t>First National Bank in Pinckneyville</t>
  </si>
  <si>
    <t>The First National Bank of Evant</t>
  </si>
  <si>
    <t>HomePride Bank</t>
  </si>
  <si>
    <t>Garden Plain State Bank</t>
  </si>
  <si>
    <t>Corydon State Bank</t>
  </si>
  <si>
    <t>LIBERTY BANK</t>
  </si>
  <si>
    <t>Security State Bank of Aitkin</t>
  </si>
  <si>
    <t>Home Federal Savings and Loan Association of Niles</t>
  </si>
  <si>
    <t>The Community Bank</t>
  </si>
  <si>
    <t>Sweet Water State Bank</t>
  </si>
  <si>
    <t>Bank of Erath</t>
  </si>
  <si>
    <t>Del Norte Bank</t>
  </si>
  <si>
    <t>Lakeview Bank</t>
  </si>
  <si>
    <t>State Bank of Missouri</t>
  </si>
  <si>
    <t>The Glen Burnie Mutual Savings Bank</t>
  </si>
  <si>
    <t>VALOR BANK</t>
  </si>
  <si>
    <t>Conway Bank</t>
  </si>
  <si>
    <t>Grasshopper Bank, N.A.</t>
  </si>
  <si>
    <t>Citizens Bank &amp; Trust</t>
  </si>
  <si>
    <t>Gunnison Savings and Loan Association</t>
  </si>
  <si>
    <t>Jonesburg State Bank</t>
  </si>
  <si>
    <t>United Bank &amp; Trust National Association</t>
  </si>
  <si>
    <t>Atkins Savings Bank &amp; Trust</t>
  </si>
  <si>
    <t>Millbury National Bank</t>
  </si>
  <si>
    <t>Bank of New Madrid</t>
  </si>
  <si>
    <t>Peoples Bank of Wyaconda, Missouri</t>
  </si>
  <si>
    <t>Pickens Savings and Loan Association, FA</t>
  </si>
  <si>
    <t>Bridge Community Bank</t>
  </si>
  <si>
    <t>The First National Bank of Litchfield</t>
  </si>
  <si>
    <t>Planters and Citizens Bank</t>
  </si>
  <si>
    <t>Savanna-Thomson State Bank</t>
  </si>
  <si>
    <t>The Farmers National Bank of Lebanon</t>
  </si>
  <si>
    <t>The Iuka State Bank</t>
  </si>
  <si>
    <t>First Security State Bank</t>
  </si>
  <si>
    <t>Greenleaf Wayside Bank</t>
  </si>
  <si>
    <t>American Interstate Bank</t>
  </si>
  <si>
    <t>The Missouri Bank II</t>
  </si>
  <si>
    <t>Investment Savings Bank</t>
  </si>
  <si>
    <t xml:space="preserve"> The Company currently intends to use a blend of multiple economic forecasts to estimate expected credit losses over a one to two year reasonable and supportable forecast period and then revert to longer term historical loss experience to arrive at lifetime expected credit losses. </t>
  </si>
  <si>
    <t>Pocahontas State Bank</t>
  </si>
  <si>
    <t>Wake Forest Federal Savings and Loan Association</t>
  </si>
  <si>
    <t>Security State Bank of Warroad</t>
  </si>
  <si>
    <t>Richland County Bank</t>
  </si>
  <si>
    <t>Standing Stone Bank</t>
  </si>
  <si>
    <t>First Southeast Bank</t>
  </si>
  <si>
    <t>Farmers Building and Savings Bank</t>
  </si>
  <si>
    <t>Bank Michigan</t>
  </si>
  <si>
    <t>TriCentury Bank</t>
  </si>
  <si>
    <t>Park State Bank &amp; Trust</t>
  </si>
  <si>
    <t>First Fidelity Bank</t>
  </si>
  <si>
    <t>State Bank of Reeseville</t>
  </si>
  <si>
    <t>Merchants &amp; Farmers Bank</t>
  </si>
  <si>
    <t>Stearns Bank Holdingford National Association</t>
  </si>
  <si>
    <t>Citizens State Bank of Hayfield</t>
  </si>
  <si>
    <t>Woodruff Federal Savings and Loan Association</t>
  </si>
  <si>
    <t>Bar Harbor Savings and Loan Association</t>
  </si>
  <si>
    <t>Clay County Savings Bank</t>
  </si>
  <si>
    <t>NEW FRONTIER BANK</t>
  </si>
  <si>
    <t>POINTWEST BANK</t>
  </si>
  <si>
    <t>The Citizens National Bank of Quitman</t>
  </si>
  <si>
    <t>Prairie Bank of Kansas</t>
  </si>
  <si>
    <t>PeoplesTrust Bank</t>
  </si>
  <si>
    <t>The American National Bank of Mount Pleasant</t>
  </si>
  <si>
    <t>The Exchange Bank</t>
  </si>
  <si>
    <t>First Farmers &amp; Merchants National Bank</t>
  </si>
  <si>
    <t>Community Neighbor Bank</t>
  </si>
  <si>
    <t xml:space="preserve">The CECL model utilizes a lifetime “expected credit loss” measurement objective for the recognition of credit losses at the time the financial asset is originated or acquired. </t>
  </si>
  <si>
    <t>The Merchants &amp; Citizens Bank</t>
  </si>
  <si>
    <t>MINNESOTA LAKES BANK</t>
  </si>
  <si>
    <t>Paramount Bank</t>
  </si>
  <si>
    <t>Financial Security Bank</t>
  </si>
  <si>
    <t>South Porte Bank</t>
  </si>
  <si>
    <t>Little Horn State Bank</t>
  </si>
  <si>
    <t>Gibraltar Bank</t>
  </si>
  <si>
    <t>Rushville State Bank</t>
  </si>
  <si>
    <t>The Pineries Bank</t>
  </si>
  <si>
    <t>The Merchants and Farmers Bank of Salisbury</t>
  </si>
  <si>
    <t>Family Bank</t>
  </si>
  <si>
    <t>Riverwind Bank</t>
  </si>
  <si>
    <t>Bank of Prairie Village</t>
  </si>
  <si>
    <t>PNB Community Bank</t>
  </si>
  <si>
    <t>Saints Avenue Bank</t>
  </si>
  <si>
    <t>Citizens Bank &amp; Trust, Inc.</t>
  </si>
  <si>
    <t>The Farmers &amp; Merchants Bank of North Dakota</t>
  </si>
  <si>
    <t>Philo Exchange Bank</t>
  </si>
  <si>
    <t>Community Bank of El Dorado Springs</t>
  </si>
  <si>
    <t>SSB Community Bank</t>
  </si>
  <si>
    <t>State Bank of Bement</t>
  </si>
  <si>
    <t>First Community Bank of Hillsboro</t>
  </si>
  <si>
    <t>RiverBank</t>
  </si>
  <si>
    <t>Union Bank of Blair</t>
  </si>
  <si>
    <t>ID</t>
  </si>
  <si>
    <t>Twin River Bank</t>
  </si>
  <si>
    <t>Bank of Salem</t>
  </si>
  <si>
    <t>Valley Bank of Ronan</t>
  </si>
  <si>
    <t>Banner Banks</t>
  </si>
  <si>
    <t>The First National Bank of Ely</t>
  </si>
  <si>
    <t>Texas Financial Bank</t>
  </si>
  <si>
    <t>Reynolds State Bank</t>
  </si>
  <si>
    <t>Durand State Bank</t>
  </si>
  <si>
    <t>Henderson Federal Savings Bank</t>
  </si>
  <si>
    <t>Woodland Bank</t>
  </si>
  <si>
    <t>Unity National Bank of Houston</t>
  </si>
  <si>
    <t>Mississippi River Bank</t>
  </si>
  <si>
    <t>Eureka Homestead</t>
  </si>
  <si>
    <t>First National Bank, Cortez</t>
  </si>
  <si>
    <t>Baybank</t>
  </si>
  <si>
    <t>Citizens Community Bank</t>
  </si>
  <si>
    <t>One World Bank</t>
  </si>
  <si>
    <t>WSB Municipal Bank</t>
  </si>
  <si>
    <t>Kennett Trust Bank</t>
  </si>
  <si>
    <t>The Citizens Bank of Cochran</t>
  </si>
  <si>
    <t>Simmesport State Bank</t>
  </si>
  <si>
    <t>Town Center Bank</t>
  </si>
  <si>
    <t>Pioneer State Bank</t>
  </si>
  <si>
    <t>First Sound Bank</t>
  </si>
  <si>
    <t>The Chesapeake Bank &amp; Trust Co.</t>
  </si>
  <si>
    <t>Bluff View Bank</t>
  </si>
  <si>
    <t>Fidelity Federal Savings and Loan Association of Delaware</t>
  </si>
  <si>
    <t>Community Bank of Oelwein</t>
  </si>
  <si>
    <t>Citizens' Bank, Inc.</t>
  </si>
  <si>
    <t>The Bank of Kaukauna</t>
  </si>
  <si>
    <t>Whitesville State Bank</t>
  </si>
  <si>
    <t>Boundary Waters Bank</t>
  </si>
  <si>
    <t>Perennial Bank</t>
  </si>
  <si>
    <t>Central Savings, f.s.b.</t>
  </si>
  <si>
    <t>First State Bank of the South, Inc.</t>
  </si>
  <si>
    <t>Commercial Bank of Mott</t>
  </si>
  <si>
    <t>Republic Bank of Arizona</t>
  </si>
  <si>
    <t>Du Quoin State Bank</t>
  </si>
  <si>
    <t>The First Bank of Okarche</t>
  </si>
  <si>
    <t>Bay Bank</t>
  </si>
  <si>
    <t>The Mercantile Bank of Louisiana, Missouri</t>
  </si>
  <si>
    <t>Taylorsville Savings Bank, SSB</t>
  </si>
  <si>
    <t>Cendera Bank, National Association</t>
  </si>
  <si>
    <t>Monroe Federal Savings and Loan Association</t>
  </si>
  <si>
    <t>Spencer County Bank</t>
  </si>
  <si>
    <t>Legacy State Bank</t>
  </si>
  <si>
    <t>Lafayette State Bank</t>
  </si>
  <si>
    <t>Pine Island Bank</t>
  </si>
  <si>
    <t>Century Bank</t>
  </si>
  <si>
    <t>F&amp;M Bank</t>
  </si>
  <si>
    <t>First State Bank of Sauk Centre</t>
  </si>
  <si>
    <t>Embassy National Bank</t>
  </si>
  <si>
    <t>Bank of Camilla</t>
  </si>
  <si>
    <t>Allied First Bank,sb</t>
  </si>
  <si>
    <t>Bank of Kampsville</t>
  </si>
  <si>
    <t>Northeast Missouri State Bank</t>
  </si>
  <si>
    <t>Union State Bank of Fargo</t>
  </si>
  <si>
    <t>Ohio State Bank</t>
  </si>
  <si>
    <t>Valley Premier Bank</t>
  </si>
  <si>
    <t>The Litchfield National Bank</t>
  </si>
  <si>
    <t>Bank of Monticello</t>
  </si>
  <si>
    <t>Lakeside Bank</t>
  </si>
  <si>
    <t>Foundation One Bank</t>
  </si>
  <si>
    <t xml:space="preserve"> The results of those preliminary simulations continue to indicate that our total reserves for credit losses related to our Card Member loans and receivables portfolios could have a net increase between 25 percent and 40 percent, with an increase in reserves of between 55 percent and 70 percent related to our Card Member loans portfolio and a decrease in reserves related to our Card Member receivables portfolio, all of which is based on the comparison of preliminary CECL estimates as compared to the incurred loss model applied today.</t>
  </si>
  <si>
    <t>First State Bank of Warren</t>
  </si>
  <si>
    <t>The Salyersville National Bank</t>
  </si>
  <si>
    <t>Fannin Bank</t>
  </si>
  <si>
    <t>Mountain Valley Bank</t>
  </si>
  <si>
    <t>Alliance Bank</t>
  </si>
  <si>
    <t>Farmers and Merchants State Bank</t>
  </si>
  <si>
    <t>First State Bank of Brownsboro</t>
  </si>
  <si>
    <t>The Sacramento Deposit Bank</t>
  </si>
  <si>
    <t>The First National Bank of Moose Lake</t>
  </si>
  <si>
    <t>Iroquois Farmers State Bank</t>
  </si>
  <si>
    <t>Rio Grande Savings and Loan Association</t>
  </si>
  <si>
    <t>First Central Bank</t>
  </si>
  <si>
    <t>The First National Bank in Cimarron</t>
  </si>
  <si>
    <t>Charis Bank</t>
  </si>
  <si>
    <t>Town-Country National Bank</t>
  </si>
  <si>
    <t>Dalhart Federal Savings &amp; Loan Association, SSB</t>
  </si>
  <si>
    <t>Ossian State Bank</t>
  </si>
  <si>
    <t>Home Bank and Trust Company</t>
  </si>
  <si>
    <t>SunSouth Bank</t>
  </si>
  <si>
    <t>United Citizens Bank &amp; Trust Company</t>
  </si>
  <si>
    <t>Coastal Bank &amp; Trust</t>
  </si>
  <si>
    <t>The Farmers and Merchants Bank</t>
  </si>
  <si>
    <t>De Witt Savings Bank</t>
  </si>
  <si>
    <t>GSL Savings Bank</t>
  </si>
  <si>
    <t>Cache Bank and Trust</t>
  </si>
  <si>
    <t>The Farmers State Bank of Brush</t>
  </si>
  <si>
    <t>Bristol Morgan Bank</t>
  </si>
  <si>
    <t>THE SEILING STATE BANK</t>
  </si>
  <si>
    <t>BEST HOMETOWN BANK</t>
  </si>
  <si>
    <t>1st Advantage Bank</t>
  </si>
  <si>
    <t>Citizens State Bank, of Arlington</t>
  </si>
  <si>
    <t>Farmers Bank &amp; Trust</t>
  </si>
  <si>
    <t>ESB Bank</t>
  </si>
  <si>
    <t>Arcola First Bank</t>
  </si>
  <si>
    <t>ClearPoint Federal Bank &amp; Trust</t>
  </si>
  <si>
    <t>Colfax Banking Company</t>
  </si>
  <si>
    <t>First FSB of Mascoutah</t>
  </si>
  <si>
    <t>Wayland State Bank</t>
  </si>
  <si>
    <t>Bay Port State Bank</t>
  </si>
  <si>
    <t>Marion State Bank</t>
  </si>
  <si>
    <t>Bank of Belle Glade</t>
  </si>
  <si>
    <t>Panola National Bank</t>
  </si>
  <si>
    <t>Southern Illinois Bank</t>
  </si>
  <si>
    <t>Bank of Gleason</t>
  </si>
  <si>
    <t>First New Mexico Bank of Silver City</t>
  </si>
  <si>
    <t>Wilcox County State Bank</t>
  </si>
  <si>
    <t>Yorktown Bank</t>
  </si>
  <si>
    <t>Pioneer Community Bank, Inc.</t>
  </si>
  <si>
    <t>The Claxton Bank</t>
  </si>
  <si>
    <t>Bank of Cadiz and Trust Company</t>
  </si>
  <si>
    <t>First State Bank of Campbell Hill</t>
  </si>
  <si>
    <t>First Bank of the Lake</t>
  </si>
  <si>
    <t>Bank of Dade</t>
  </si>
  <si>
    <t>State Bank &amp; Trust Company</t>
  </si>
  <si>
    <t>First New Mexico Bank, Las Cruces</t>
  </si>
  <si>
    <t>The State Bank of Toledo</t>
  </si>
  <si>
    <t>New Market Bank</t>
  </si>
  <si>
    <t>First Federal Savings and Loan Association of Van Wert</t>
  </si>
  <si>
    <t>Great Plains Bank</t>
  </si>
  <si>
    <t>Community National Bank of Okarche</t>
  </si>
  <si>
    <t>American Bank of Baxter Springs</t>
  </si>
  <si>
    <t>Peoples Federal Savings and Loan Association</t>
  </si>
  <si>
    <t>Progressive Ozark Bank</t>
  </si>
  <si>
    <t>West Plains Bank</t>
  </si>
  <si>
    <t>Midland Federal Savings and Loan Association</t>
  </si>
  <si>
    <t>The Citizens State Bank of Ouray</t>
  </si>
  <si>
    <t>Custer Federal State Bank</t>
  </si>
  <si>
    <t>Stockmens National Bank in Cotulla</t>
  </si>
  <si>
    <t>The First National Bank of Floydada</t>
  </si>
  <si>
    <t>Mid-Central Federal Savings Bank</t>
  </si>
  <si>
    <t>Wrentham Co-operative Bank</t>
  </si>
  <si>
    <t>The Home National Bank of Thorntown</t>
  </si>
  <si>
    <t>Infinity Bank</t>
  </si>
  <si>
    <t>Drake Bank</t>
  </si>
  <si>
    <t>State Bank of Fairmont</t>
  </si>
  <si>
    <t>ONB Bank</t>
  </si>
  <si>
    <t>New Buffalo Savings Bank</t>
  </si>
  <si>
    <t>BANKWEST OF KANSAS</t>
  </si>
  <si>
    <t>Granite Community Bank</t>
  </si>
  <si>
    <t>Bodcaw Bank</t>
  </si>
  <si>
    <t>First Bank and Trust of Childress</t>
  </si>
  <si>
    <t>The Harrison County Bank</t>
  </si>
  <si>
    <t>First State Bank of Roscoe</t>
  </si>
  <si>
    <t>Andover State Bank</t>
  </si>
  <si>
    <t>Normangee State Bank</t>
  </si>
  <si>
    <t>Peoples State Bank of Velva</t>
  </si>
  <si>
    <t>Legacy Bank</t>
  </si>
  <si>
    <t>Bank of Doniphan</t>
  </si>
  <si>
    <t>Van Wert Federal Savings Bank</t>
  </si>
  <si>
    <t>Columbus State Bank</t>
  </si>
  <si>
    <t>The First National Bank of Stigler</t>
  </si>
  <si>
    <t>Security First National Bank of Hugo</t>
  </si>
  <si>
    <t>North Alabama Bank</t>
  </si>
  <si>
    <t xml:space="preserve">Based on our portfolio composition and forecasts of relatively stable macroeconomic conditions over the next two years, we currently estimate that our CECL ACL on the originated portfolio will increase in the range of 25% and 35%, primarily driven by our consumer portfolios. We expect a corresponding decrease in our common equity tier 1 (CET1) regulatory capital on a fully phased-in basis of 14-20 basis points (bps) and 11-15 bps for our tangible common equity (TCE) ratio. In addition, the ACL will increase an estimated $65-75 million for the ACL “gross-up” for PCI Loans at transition with a corresponding increase to the PCI Loans carrying value. There is no capital impact related to the PCI Loans transition. </t>
  </si>
  <si>
    <t>Guthrie County State Bank</t>
  </si>
  <si>
    <t>Bank of the Prairie</t>
  </si>
  <si>
    <t>The Halstead Bank</t>
  </si>
  <si>
    <t>Freeport State Bank</t>
  </si>
  <si>
    <t>Lake Region Bank</t>
  </si>
  <si>
    <t>Stoughton Co-operative Bank</t>
  </si>
  <si>
    <t>Johnson City Bank</t>
  </si>
  <si>
    <t>PBK BANK, INC.</t>
  </si>
  <si>
    <t>Old Mission Bank</t>
  </si>
  <si>
    <t>Bank of Cherokee County</t>
  </si>
  <si>
    <t>Audubon State Bank</t>
  </si>
  <si>
    <t>Northwoods Bank of Minnesota</t>
  </si>
  <si>
    <t>Commerce National Bank &amp; Trust</t>
  </si>
  <si>
    <t>State Bank of New Richland</t>
  </si>
  <si>
    <t>Chelsea Savings Bank</t>
  </si>
  <si>
    <t>First National Bank of Bosque County</t>
  </si>
  <si>
    <t>The Antwerp Exchange Bank Company</t>
  </si>
  <si>
    <t>Security Bank of Pulaski County</t>
  </si>
  <si>
    <t>First State Bank of Bloomington</t>
  </si>
  <si>
    <t>Capitol National Bank</t>
  </si>
  <si>
    <t>The Hicksville Bank</t>
  </si>
  <si>
    <t>One American Bank</t>
  </si>
  <si>
    <t>Bank of Hazlehurst</t>
  </si>
  <si>
    <t>First Bank &amp; Trust</t>
  </si>
  <si>
    <t>The Farmers and Merchants National Bank of Fairview</t>
  </si>
  <si>
    <t>The First National Bank of Tom Bean</t>
  </si>
  <si>
    <t>Holmes County Bank &amp; Trust Company</t>
  </si>
  <si>
    <t>Schuyler Savings Bank</t>
  </si>
  <si>
    <t>Evergreen National Bank</t>
  </si>
  <si>
    <t>The First National Bank of Hugo</t>
  </si>
  <si>
    <t>West Central Georgia Bank</t>
  </si>
  <si>
    <t>Mason Bank</t>
  </si>
  <si>
    <t>Stanley Bank</t>
  </si>
  <si>
    <t>Chillicothe State Bank</t>
  </si>
  <si>
    <t>Heritage Community Bank</t>
  </si>
  <si>
    <t>Lake Community Bank</t>
  </si>
  <si>
    <t>North Central Bank</t>
  </si>
  <si>
    <t>Lyons Federal Bank</t>
  </si>
  <si>
    <t>FIRST NATIONAL BANK OF KENTUCKY</t>
  </si>
  <si>
    <t>Bank of Clarkson</t>
  </si>
  <si>
    <t>The First National Bank of Hartford</t>
  </si>
  <si>
    <t>Bank of Crocker</t>
  </si>
  <si>
    <t>Bellevue State Bank</t>
  </si>
  <si>
    <t>Heartland Tri-State Bank</t>
  </si>
  <si>
    <t>Mission Bank</t>
  </si>
  <si>
    <t>First State Bank of Forsyth</t>
  </si>
  <si>
    <t>The First National Bank in Tremont</t>
  </si>
  <si>
    <t>Madison County Community Bank</t>
  </si>
  <si>
    <t>Carson Bank</t>
  </si>
  <si>
    <t>The State Savings Bank of Manistique</t>
  </si>
  <si>
    <t>Johnson County Bank</t>
  </si>
  <si>
    <t>The Gunnison Bank and Trust Company</t>
  </si>
  <si>
    <t>Bank of Winona</t>
  </si>
  <si>
    <t>Collinsville Building and Loan Association</t>
  </si>
  <si>
    <t>Pine River State Bank</t>
  </si>
  <si>
    <t>Buffalo Federal Bank</t>
  </si>
  <si>
    <t>Surety Bank</t>
  </si>
  <si>
    <t>The First National Bank of Louisburg</t>
  </si>
  <si>
    <t>First Federal Savings Bank of Angola</t>
  </si>
  <si>
    <t>Gogebic Range Bank</t>
  </si>
  <si>
    <t>Do not plan to early adopt, p. 10 in 10-q</t>
  </si>
  <si>
    <t>Hyden Citizens Bank</t>
  </si>
  <si>
    <t>Meramec Valley Bank</t>
  </si>
  <si>
    <t>First Midwest Bank of the Ozarks</t>
  </si>
  <si>
    <t>St. Ansgar State Bank</t>
  </si>
  <si>
    <t>Community Bank of Cameron</t>
  </si>
  <si>
    <t>Warren Bank and Trust Company</t>
  </si>
  <si>
    <t>People's Bank and Trust Company of Pickett County</t>
  </si>
  <si>
    <t>Westside State Bank</t>
  </si>
  <si>
    <t>Prairie Community Bank</t>
  </si>
  <si>
    <t>LNB Community Bank</t>
  </si>
  <si>
    <t>Illini State Bank</t>
  </si>
  <si>
    <t>Americana Community Bank</t>
  </si>
  <si>
    <t>Security State Bank of Fergus Falls</t>
  </si>
  <si>
    <t>Canton Co-operative Bank</t>
  </si>
  <si>
    <t>The Jefferson Bank</t>
  </si>
  <si>
    <t>Freedom National Bank</t>
  </si>
  <si>
    <t>Coleman County State Bank</t>
  </si>
  <si>
    <t>The First National Bank of Eagle Lake</t>
  </si>
  <si>
    <t>OR</t>
  </si>
  <si>
    <t>Pacific West Bank</t>
  </si>
  <si>
    <t>Endeavor Bank</t>
  </si>
  <si>
    <t>Farmers Bank of Lincoln</t>
  </si>
  <si>
    <t>Gouverneur Savings and Loan Association</t>
  </si>
  <si>
    <t>First Central Bank McCook</t>
  </si>
  <si>
    <t>Bank Plus</t>
  </si>
  <si>
    <t>Farmers and Merchants State Bank of Springfield</t>
  </si>
  <si>
    <t>Texas Advantage Community Bank, National Association</t>
  </si>
  <si>
    <t>Western Nebraska Bank</t>
  </si>
  <si>
    <t>First Community National Bank</t>
  </si>
  <si>
    <t>OptimumBank</t>
  </si>
  <si>
    <t>First Southern Bank</t>
  </si>
  <si>
    <t>Valley State Bank</t>
  </si>
  <si>
    <t>First Community  Bank of the Ozarks</t>
  </si>
  <si>
    <t>Bank of Cave City</t>
  </si>
  <si>
    <t>Loss-rate Method</t>
  </si>
  <si>
    <t>Templeton Savings Bank</t>
  </si>
  <si>
    <t>Putnam 1st Mercantile Bank</t>
  </si>
  <si>
    <t>SNB Bank, National Association</t>
  </si>
  <si>
    <t>The Goose River Bank</t>
  </si>
  <si>
    <t>Bank of Hydro</t>
  </si>
  <si>
    <t>Patriots Bank</t>
  </si>
  <si>
    <t>Bank 1st</t>
  </si>
  <si>
    <t>The Citizens National Bank of Lebanon</t>
  </si>
  <si>
    <t>Farmers and Merchants State Bank, Bloomfield, Nebraska</t>
  </si>
  <si>
    <t>The First State Bank of Shelby</t>
  </si>
  <si>
    <t>First National Bank of Chadron</t>
  </si>
  <si>
    <t>Liberty Bay Bank</t>
  </si>
  <si>
    <t>F &amp; M Bank Minnesota</t>
  </si>
  <si>
    <t>Gateway Bank, F.S.B.</t>
  </si>
  <si>
    <t>The Settlers Bank</t>
  </si>
  <si>
    <t>Feliciana Bank &amp; Trust Company</t>
  </si>
  <si>
    <t>Vermilion Bank &amp; Trust Company</t>
  </si>
  <si>
    <t>Eastern International Bank</t>
  </si>
  <si>
    <t>First Community Bank of Cullman</t>
  </si>
  <si>
    <t>The First National Bank of Le Center</t>
  </si>
  <si>
    <t>First Bank of Coastal Georgia</t>
  </si>
  <si>
    <t>State Bank &amp; Trust of Kenmare</t>
  </si>
  <si>
    <t>Cleveland State Bank</t>
  </si>
  <si>
    <t>Dearborn Savings Bank</t>
  </si>
  <si>
    <t>Commerce Bank</t>
  </si>
  <si>
    <t>The Bank of Beaver City</t>
  </si>
  <si>
    <t>Independent Farmers Bank</t>
  </si>
  <si>
    <t>The Home Savings and Loan Company of Kenton, Ohio</t>
  </si>
  <si>
    <t>ACB Bank</t>
  </si>
  <si>
    <t>First National Bank USA</t>
  </si>
  <si>
    <t>Bank of Maysville</t>
  </si>
  <si>
    <t>Miami Savings Bank</t>
  </si>
  <si>
    <t>The First National Bank of Scott City</t>
  </si>
  <si>
    <t>Murphy-Wall State Bank and Trust Company</t>
  </si>
  <si>
    <t>Mount Vernon Bank</t>
  </si>
  <si>
    <t>Farmers State Bank of Hamel</t>
  </si>
  <si>
    <t>First Cahawba Bank</t>
  </si>
  <si>
    <t>Jarrettsville Federal Savings and Loan Association</t>
  </si>
  <si>
    <t>The Citizens State Bank of Finley</t>
  </si>
  <si>
    <t>Spratt Savings Bank</t>
  </si>
  <si>
    <t>State Bank of Belle Plaine</t>
  </si>
  <si>
    <t>CenTrust Bank, National Association</t>
  </si>
  <si>
    <t>First American Bank, N.A.</t>
  </si>
  <si>
    <t>Bedford Federal Savings Bank</t>
  </si>
  <si>
    <t>Sunset Bank &amp; Savings</t>
  </si>
  <si>
    <t>First National Bank in Ord</t>
  </si>
  <si>
    <t>Mount Vernon Bank and Trust Company</t>
  </si>
  <si>
    <t>Fidelity State Bank and Trust Company</t>
  </si>
  <si>
    <t>The Fisher National Bank</t>
  </si>
  <si>
    <t>Bank of Dawson</t>
  </si>
  <si>
    <t>The First National Bank of Beardstown</t>
  </si>
  <si>
    <t>Flint Hills Bank</t>
  </si>
  <si>
    <t>The Lake Bank</t>
  </si>
  <si>
    <t>Sherburne State Bank</t>
  </si>
  <si>
    <t>Heritage Bank of St Tammany</t>
  </si>
  <si>
    <t>Southwind Bank</t>
  </si>
  <si>
    <t>The Idabel National Bank</t>
  </si>
  <si>
    <t>Home Loan State Bank</t>
  </si>
  <si>
    <t>Trustar Bank</t>
  </si>
  <si>
    <t>First National Bank of Fort Stockton</t>
  </si>
  <si>
    <t>McKenzie Banking Company</t>
  </si>
  <si>
    <t>First Federal Bank, A FSB</t>
  </si>
  <si>
    <t>McGehee Bank</t>
  </si>
  <si>
    <t>Mountain View Bank of Commerce</t>
  </si>
  <si>
    <t>Millville Savings Bank</t>
  </si>
  <si>
    <t>Blue Ridge Bank</t>
  </si>
  <si>
    <t>Security Savings Bank</t>
  </si>
  <si>
    <t>Native American Bank, National Association</t>
  </si>
  <si>
    <t>The First National Bank and Trust Company of Miami</t>
  </si>
  <si>
    <t>Bank of Milton</t>
  </si>
  <si>
    <t>The Citizens State Bank</t>
  </si>
  <si>
    <t>New Carlisle Federal Savings Bank</t>
  </si>
  <si>
    <t>The Citizens-Farmers Bank of Cole Camp</t>
  </si>
  <si>
    <t>Farmers and Miners Bank</t>
  </si>
  <si>
    <t>Heritage Bank of Schaumburg</t>
  </si>
  <si>
    <t>F&amp;M Bank and Trust Company</t>
  </si>
  <si>
    <t>First Federal Savings and Loan Association of Central Illinois, S.B.</t>
  </si>
  <si>
    <t>State Bank of Southwest Missouri</t>
  </si>
  <si>
    <t>Iowa State Bank</t>
  </si>
  <si>
    <t>Mercer Savings Bank</t>
  </si>
  <si>
    <t>Bank of Estes Park</t>
  </si>
  <si>
    <t>Brickyard Bank</t>
  </si>
  <si>
    <t>Decatur County Bank</t>
  </si>
  <si>
    <t>Burling Bank</t>
  </si>
  <si>
    <t>Friend Bank</t>
  </si>
  <si>
    <t>Bank of Gravette</t>
  </si>
  <si>
    <t>South Central State Bank</t>
  </si>
  <si>
    <t>Algonquin State Bank</t>
  </si>
  <si>
    <t>Vermilion Valley Bank</t>
  </si>
  <si>
    <t>State Bank of Whittington</t>
  </si>
  <si>
    <t>Golden Pacific Bank, National Association</t>
  </si>
  <si>
    <t>North Georgia National Bank</t>
  </si>
  <si>
    <t>Goodfield State Bank</t>
  </si>
  <si>
    <t>Commercial Trust Company of Fayette</t>
  </si>
  <si>
    <t>WCF Financial Bank</t>
  </si>
  <si>
    <t>Boone Bank &amp; Trust Co.</t>
  </si>
  <si>
    <t>First Federal Savings and Loan Association of Bath</t>
  </si>
  <si>
    <t>The Brady National Bank</t>
  </si>
  <si>
    <t>Bank Star</t>
  </si>
  <si>
    <t>The Citizens National Bank of Woodsfield</t>
  </si>
  <si>
    <t>Campbell County Bank, Inc.</t>
  </si>
  <si>
    <t>WestSide Bank</t>
  </si>
  <si>
    <t>Iowa Falls State Bank</t>
  </si>
  <si>
    <t>The First National Bank of Winnsboro</t>
  </si>
  <si>
    <t>Frontier Community Bank</t>
  </si>
  <si>
    <t>Security Bank Minnesota</t>
  </si>
  <si>
    <t>West Iowa Bank</t>
  </si>
  <si>
    <t>Gateway Commercial Bank</t>
  </si>
  <si>
    <t>Beacon Community Bank</t>
  </si>
  <si>
    <t>La Salle State Bank</t>
  </si>
  <si>
    <t>Iowa State Bank and Trust Company of Fairfield, Iowa</t>
  </si>
  <si>
    <t>United Republic Bank</t>
  </si>
  <si>
    <t>PeopleFirst Bank</t>
  </si>
  <si>
    <t>The Miners State Bank</t>
  </si>
  <si>
    <t>First Farmers &amp; Commercial Bank</t>
  </si>
  <si>
    <t>Anchor Bank</t>
  </si>
  <si>
    <t>Great Rivers Bank</t>
  </si>
  <si>
    <t>Badger Bank</t>
  </si>
  <si>
    <t>First Iowa State Bank</t>
  </si>
  <si>
    <t>Federation Bank</t>
  </si>
  <si>
    <t>Brunswick State Bank</t>
  </si>
  <si>
    <t>Community Point Bank</t>
  </si>
  <si>
    <t>Farmers Bank and Trust Company</t>
  </si>
  <si>
    <t>Jackson County Bank</t>
  </si>
  <si>
    <t>GN Bank</t>
  </si>
  <si>
    <t>Security State Bank of Hibbing</t>
  </si>
  <si>
    <t>The National Iron Bank</t>
  </si>
  <si>
    <t>The Peoples National Bank of Checotah</t>
  </si>
  <si>
    <t>Bank of Winnfield &amp; Trust Company</t>
  </si>
  <si>
    <t>The Valley State Bank</t>
  </si>
  <si>
    <t>United has selected loss estimation methodologies for its allowance for credit losses, evaluated and addressed data gaps within the model, performed testing on the chosen methodologies and determined a qualitative adjustment methodology that aligns with the requirements of the new standard.</t>
  </si>
  <si>
    <t>Lewisburg Banking Company</t>
  </si>
  <si>
    <t>Buckeye State Bank</t>
  </si>
  <si>
    <t>Dilley State Bank</t>
  </si>
  <si>
    <t>Graham Savings and Loan, SSB</t>
  </si>
  <si>
    <t>Bank of South Texas</t>
  </si>
  <si>
    <t>Community Bank of Georgia</t>
  </si>
  <si>
    <t>Valley Bank of Kalispell</t>
  </si>
  <si>
    <t>Century Bank of Kentucky, Inc.</t>
  </si>
  <si>
    <t>The City National Bank of Colorado City</t>
  </si>
  <si>
    <t>The First State Bank of Malta</t>
  </si>
  <si>
    <t>California First National Bank</t>
  </si>
  <si>
    <t>Citizens Bank &amp; Trust Company of Vivian, Louisiana</t>
  </si>
  <si>
    <t>Community Bankers' Bank</t>
  </si>
  <si>
    <t>F &amp; M Community Bank, National Association</t>
  </si>
  <si>
    <t>Kirkwood Bank of Nevada</t>
  </si>
  <si>
    <t>Granite Falls Bank</t>
  </si>
  <si>
    <t>Austin Capital Bank SSB</t>
  </si>
  <si>
    <t>BCBank, Inc.</t>
  </si>
  <si>
    <t>The Corner Stone Bank</t>
  </si>
  <si>
    <t>Bank of Anguilla</t>
  </si>
  <si>
    <t>Liberty First Bank</t>
  </si>
  <si>
    <t>Minden Exchange Bank &amp; Trust Company</t>
  </si>
  <si>
    <t>Walcott Trust and Savings Bank</t>
  </si>
  <si>
    <t>Big Bend Banks, N.A.</t>
  </si>
  <si>
    <t>Peoples Savings and Loan Company</t>
  </si>
  <si>
    <t>22nd State Bank</t>
  </si>
  <si>
    <t>Impact Bank</t>
  </si>
  <si>
    <t>bankcda</t>
  </si>
  <si>
    <t>Adrian Bank</t>
  </si>
  <si>
    <t>South Lafourche Bank &amp; Trust Company</t>
  </si>
  <si>
    <t>The Tipton Latham Bank, National Association</t>
  </si>
  <si>
    <t>Bank of Delight</t>
  </si>
  <si>
    <t>The Bank of Charlotte County</t>
  </si>
  <si>
    <t>The Lyon County State Bank</t>
  </si>
  <si>
    <t>Malvern Bank</t>
  </si>
  <si>
    <t>The First National Bank of Manchester</t>
  </si>
  <si>
    <t>BNY Mellon Trust of Delaware</t>
  </si>
  <si>
    <t>The Stockgrowers State Bank of Ashland, Kansas</t>
  </si>
  <si>
    <t>First City Bank of Florida</t>
  </si>
  <si>
    <t>Aroostook County Federal Savings and Loan Association</t>
  </si>
  <si>
    <t>Peoples State Bank of Munising</t>
  </si>
  <si>
    <t>Citizens Building and Loan, SSB</t>
  </si>
  <si>
    <t>Two Rivers Bank</t>
  </si>
  <si>
    <t>Lone Star Bank</t>
  </si>
  <si>
    <t>Landmark Bank</t>
  </si>
  <si>
    <t>First Texas Bank</t>
  </si>
  <si>
    <t>Bank of Richmondville</t>
  </si>
  <si>
    <t>Ipava State Bank</t>
  </si>
  <si>
    <t>Bank 21</t>
  </si>
  <si>
    <t>The First National Bank of Waseca</t>
  </si>
  <si>
    <t>High Plains Bank</t>
  </si>
  <si>
    <t>Inez Deposit Bank</t>
  </si>
  <si>
    <t>The Colorado Bank and Trust Company of La Junta</t>
  </si>
  <si>
    <t>Park State Bank</t>
  </si>
  <si>
    <t>Citizens' Bank of Charleston</t>
  </si>
  <si>
    <t>First State Bank of Porter</t>
  </si>
  <si>
    <t>Minnstar Bank National Association</t>
  </si>
  <si>
    <t>Eagle Savings Bank</t>
  </si>
  <si>
    <t>TSB Bank</t>
  </si>
  <si>
    <t>Farmers National Bank</t>
  </si>
  <si>
    <t>Bank of Holland</t>
  </si>
  <si>
    <t>Hill Bank &amp; Trust Co.</t>
  </si>
  <si>
    <t>First Neighborhood Bank</t>
  </si>
  <si>
    <t>Savannah Bank National Association</t>
  </si>
  <si>
    <t>Citizens Bank of Newburg</t>
  </si>
  <si>
    <t>The Tri-County Bank</t>
  </si>
  <si>
    <t>Elkton Bank &amp; Trust Company</t>
  </si>
  <si>
    <t>Mountain Valley Bank, N.A.</t>
  </si>
  <si>
    <t>First National Bank and Trust Co. of Bottineau</t>
  </si>
  <si>
    <t>Commonwealth Community Bank, Inc.</t>
  </si>
  <si>
    <t>Farmers State Bank of Western Illinois</t>
  </si>
  <si>
    <t>1st United Bank</t>
  </si>
  <si>
    <t>Farmers &amp; Merchants Bank &amp; Trust</t>
  </si>
  <si>
    <t>Vintage Bank Kansas</t>
  </si>
  <si>
    <t>The Apple Creek Banking Company</t>
  </si>
  <si>
    <t>Central State Bank</t>
  </si>
  <si>
    <t>Exchange Bank and Trust Company, Natchitoches, Louisiana</t>
  </si>
  <si>
    <t>Citizens Bank &amp; Trust Co. of Jackson</t>
  </si>
  <si>
    <t>Florida Business Bank</t>
  </si>
  <si>
    <t>The Wanda State Bank</t>
  </si>
  <si>
    <t>Dominion Bank</t>
  </si>
  <si>
    <t>Security State Bank of Marine</t>
  </si>
  <si>
    <t>Riverland Bank</t>
  </si>
  <si>
    <t>Columbus Bank and Trust Company</t>
  </si>
  <si>
    <t>State Bank of Herscher</t>
  </si>
  <si>
    <t>Texas National Bank</t>
  </si>
  <si>
    <t>Bank of Feather River</t>
  </si>
  <si>
    <t>Keystone Savings Bank</t>
  </si>
  <si>
    <t>South Coast Bank &amp; Trust</t>
  </si>
  <si>
    <t>Danville State Savings Bank</t>
  </si>
  <si>
    <t>The Bank of Monroe</t>
  </si>
  <si>
    <t>West Texas State Bank</t>
  </si>
  <si>
    <t>Community Bank of Elmhurst</t>
  </si>
  <si>
    <t>UNB Bank</t>
  </si>
  <si>
    <t>Great North Bank</t>
  </si>
  <si>
    <t>Bank of Newington</t>
  </si>
  <si>
    <t>The Commercial National Bank of Brady</t>
  </si>
  <si>
    <t>Sanger Bank</t>
  </si>
  <si>
    <t>Bank of Franklin</t>
  </si>
  <si>
    <t>OneSouth Bank</t>
  </si>
  <si>
    <t>Texas Heritage National Bank</t>
  </si>
  <si>
    <t>Jersey State Bank</t>
  </si>
  <si>
    <t>Community 1st Bank Las Vegas</t>
  </si>
  <si>
    <t>PrinsBank</t>
  </si>
  <si>
    <t>Garrison State Bank and Trust</t>
  </si>
  <si>
    <t>Bank of Bennington</t>
  </si>
  <si>
    <t>St. Clair County State Bank</t>
  </si>
  <si>
    <t>United Roosevelt Savings Bank</t>
  </si>
  <si>
    <t>Citizens Bank &amp; Trust Co.</t>
  </si>
  <si>
    <t>The First National Bank of Absecon</t>
  </si>
  <si>
    <t>Frederick Community Bank, The</t>
  </si>
  <si>
    <t>MCS Bank</t>
  </si>
  <si>
    <t>Wisconsin River Bank</t>
  </si>
  <si>
    <t>Milledgeville State Bank</t>
  </si>
  <si>
    <t>Davis Trust Company</t>
  </si>
  <si>
    <t>Horizon Financial Bank</t>
  </si>
  <si>
    <t>First National Bank of Alvin</t>
  </si>
  <si>
    <t>The Bank of Baker</t>
  </si>
  <si>
    <t>NEW HAVEN BANK</t>
  </si>
  <si>
    <t>Heritage First Bank</t>
  </si>
  <si>
    <t>Nevada Bank and Trust Company</t>
  </si>
  <si>
    <t>First National Bank in Fairfield</t>
  </si>
  <si>
    <t>The First National Bank of Waynesboro</t>
  </si>
  <si>
    <t>Marathon  Bank</t>
  </si>
  <si>
    <t>Valley Bank of Nevada</t>
  </si>
  <si>
    <t>ProGrowth Bank</t>
  </si>
  <si>
    <t>Bank of Columbia</t>
  </si>
  <si>
    <t>Bank of St. Elizabeth</t>
  </si>
  <si>
    <t>United Pacific Bank</t>
  </si>
  <si>
    <t>The First National Bank of Raymond</t>
  </si>
  <si>
    <t>WinFirst Bank</t>
  </si>
  <si>
    <t>Bank of Houston, National Association</t>
  </si>
  <si>
    <t>First State Bank of Odem</t>
  </si>
  <si>
    <t>First Federal Savings of Middletown</t>
  </si>
  <si>
    <t>Slovenian Savings and Loan Association of Franklin-Conemaugh</t>
  </si>
  <si>
    <t>Bank of Weston</t>
  </si>
  <si>
    <t>Greeneville Federal Bank, FSB</t>
  </si>
  <si>
    <t>Lee Bank and Trust Company</t>
  </si>
  <si>
    <t>Bank of Sunset and Trust Company</t>
  </si>
  <si>
    <t>The First National Bank of Waverly</t>
  </si>
  <si>
    <t>The Turbotville National Bank</t>
  </si>
  <si>
    <t>Texas Heritage Bank</t>
  </si>
  <si>
    <t>The Farmers State Bank of Aliceville, Kansas</t>
  </si>
  <si>
    <t>Willamette Community Bank</t>
  </si>
  <si>
    <t>The First National Bank of McConnelsville</t>
  </si>
  <si>
    <t>First Bank &amp; Trust Company</t>
  </si>
  <si>
    <t>Nebraska Bank of Commerce</t>
  </si>
  <si>
    <t>Liberty Trust &amp; Savings Bank</t>
  </si>
  <si>
    <t>The First National Bank of Sycamore</t>
  </si>
  <si>
    <t>Union Federal Savings and Loan Association</t>
  </si>
  <si>
    <t>Tomahawk Community Bank S.S.B.</t>
  </si>
  <si>
    <t>First Community Bank and Trust</t>
  </si>
  <si>
    <t>York State Bank</t>
  </si>
  <si>
    <t>The Farmers State Bank of Oakley, Kansas</t>
  </si>
  <si>
    <t>Continental Bank</t>
  </si>
  <si>
    <t>Providence Bank of Texas, ssb</t>
  </si>
  <si>
    <t>State Bank Northwest</t>
  </si>
  <si>
    <t>Valley Central Bank</t>
  </si>
  <si>
    <t>State Bank of Davis</t>
  </si>
  <si>
    <t>Merchants and Farmers Bank</t>
  </si>
  <si>
    <t>FIRST NATIONAL BANK OF NOKOMIS</t>
  </si>
  <si>
    <t>Harvest Bank</t>
  </si>
  <si>
    <t>No Information</t>
  </si>
  <si>
    <t>Community Spirit Bank</t>
  </si>
  <si>
    <t>Highlands Community Bank</t>
  </si>
  <si>
    <t>Northwestern Bank, National Association</t>
  </si>
  <si>
    <t>Peru Federal Savings Bank</t>
  </si>
  <si>
    <t>Homeland Community Bank</t>
  </si>
  <si>
    <t>Calhoun County Bank, Inc.</t>
  </si>
  <si>
    <t>The Clay City Banking Co.</t>
  </si>
  <si>
    <t>Bank of St. Francisville</t>
  </si>
  <si>
    <t>Bank of Lincoln County</t>
  </si>
  <si>
    <t>Triad Bank, National Association</t>
  </si>
  <si>
    <t>First State Bank of Ben Wheeler, Texas</t>
  </si>
  <si>
    <t>Hillsboro Bank</t>
  </si>
  <si>
    <t>Millennium Bank</t>
  </si>
  <si>
    <t>Union State Bank of Hazen</t>
  </si>
  <si>
    <t>Wyoming Community Bank</t>
  </si>
  <si>
    <t>Peoples Bank of the South</t>
  </si>
  <si>
    <t>PEOPLES BANK OF MIDDLE TENNESSEE</t>
  </si>
  <si>
    <t>Union Bank and Trust Company</t>
  </si>
  <si>
    <t>Northern Interstate Bank, N. A.</t>
  </si>
  <si>
    <t>Anthem Bank &amp; Trust</t>
  </si>
  <si>
    <t>First State Bank of Newcastle</t>
  </si>
  <si>
    <t>Union Savings Bank</t>
  </si>
  <si>
    <t>GU</t>
  </si>
  <si>
    <t>BankPacific, Ltd</t>
  </si>
  <si>
    <t>KodaBank</t>
  </si>
  <si>
    <t>Community National Bank</t>
  </si>
  <si>
    <t>First State Bank of Purdy</t>
  </si>
  <si>
    <t>Flagship Bank</t>
  </si>
  <si>
    <t>Advantage Community Bank</t>
  </si>
  <si>
    <t>The Bank of Brodhead</t>
  </si>
  <si>
    <t>BANKWEST</t>
  </si>
  <si>
    <t>Huron Valley State Bank</t>
  </si>
  <si>
    <t>The Kansas State Bank</t>
  </si>
  <si>
    <t>Cayuga Lake National Bank</t>
  </si>
  <si>
    <t>Reliance Bank</t>
  </si>
  <si>
    <t>Traditions First Bank</t>
  </si>
  <si>
    <t>Citizens Bank of Eldon</t>
  </si>
  <si>
    <t>First National Bank at Darlington</t>
  </si>
  <si>
    <t>The Gifford State Bank</t>
  </si>
  <si>
    <t>BEACON BUSINESS BANK, NATIONAL ASSOCIATION</t>
  </si>
  <si>
    <t>Idaho Trust  Bank</t>
  </si>
  <si>
    <t>American Bank of Beaver Dam</t>
  </si>
  <si>
    <t>Security Bank USA</t>
  </si>
  <si>
    <t>The Putnam County National Bank of Carmel</t>
  </si>
  <si>
    <t>The National Bank of Malvern</t>
  </si>
  <si>
    <t>Signature Bank of Georgia</t>
  </si>
  <si>
    <t>Nantahala Bank &amp; Trust Company</t>
  </si>
  <si>
    <t>Bank of the Southwest</t>
  </si>
  <si>
    <t>First Peoples Bank of Tennessee</t>
  </si>
  <si>
    <t>Alliance Bank &amp; Trust Company</t>
  </si>
  <si>
    <t>Bank of The Rockies</t>
  </si>
  <si>
    <t>LCA Bank Corporation</t>
  </si>
  <si>
    <t>The First National Bank and Trust</t>
  </si>
  <si>
    <t>Exchange Bank of Northeast Missouri</t>
  </si>
  <si>
    <t>Capon Valley Bank</t>
  </si>
  <si>
    <t>Lake Central Bank</t>
  </si>
  <si>
    <t>Friendly Hills Bank</t>
  </si>
  <si>
    <t>Central Bank and Trust</t>
  </si>
  <si>
    <t>Apollo Trust Company</t>
  </si>
  <si>
    <t>State Bank &amp; Trust Co.</t>
  </si>
  <si>
    <t>Wray State Bank</t>
  </si>
  <si>
    <t>Tensas State Bank</t>
  </si>
  <si>
    <t>Carroll County Trust Company of Carrollton, Missouri</t>
  </si>
  <si>
    <t>The Union Bank</t>
  </si>
  <si>
    <t>Redstone Bank</t>
  </si>
  <si>
    <t>United Farmers State Bank</t>
  </si>
  <si>
    <t>Heartland Bank</t>
  </si>
  <si>
    <t>Community Bank of the South</t>
  </si>
  <si>
    <t>First Federal Savings and Loan Association of Greensburg</t>
  </si>
  <si>
    <t>First State Bank of Bedias</t>
  </si>
  <si>
    <t>State Nebraska Bank &amp; Trust</t>
  </si>
  <si>
    <t>Alliant Bank</t>
  </si>
  <si>
    <t>First Enterprise Bank</t>
  </si>
  <si>
    <t>Farmers Savings Bank &amp; Trust</t>
  </si>
  <si>
    <t>Southern Hills Community Bank</t>
  </si>
  <si>
    <t>Streator Home Savings Bank</t>
  </si>
  <si>
    <t>Bank of Deerfield</t>
  </si>
  <si>
    <t>Bank of Easton</t>
  </si>
  <si>
    <t>Armor Bank</t>
  </si>
  <si>
    <t>Pioneer Bank</t>
  </si>
  <si>
    <t>Bank of Eastman</t>
  </si>
  <si>
    <t>River City Bank</t>
  </si>
  <si>
    <t>The Bank of Vernon</t>
  </si>
  <si>
    <t>First Community Bank of East Tennessee</t>
  </si>
  <si>
    <t>Community Banking Company of Fitzgerald</t>
  </si>
  <si>
    <t>Caldwell Bank &amp; Trust Company</t>
  </si>
  <si>
    <t>The Seymour Bank</t>
  </si>
  <si>
    <t>The Bank of the West</t>
  </si>
  <si>
    <t>South Georgia Bank</t>
  </si>
  <si>
    <t>Heritage Bank of the Ozarks</t>
  </si>
  <si>
    <t>Bank of Brookhaven</t>
  </si>
  <si>
    <t>HNB First Bank</t>
  </si>
  <si>
    <t>Washington Savings Bank</t>
  </si>
  <si>
    <t>Equitable Savings and Loan Association</t>
  </si>
  <si>
    <t>PREMIER BANK OF ARKANSAS</t>
  </si>
  <si>
    <t>Town &amp; Country Bank</t>
  </si>
  <si>
    <t>The Upstate National Bank</t>
  </si>
  <si>
    <t>Foxboro Federal Savings</t>
  </si>
  <si>
    <t>Crews Bank &amp; Trust</t>
  </si>
  <si>
    <t>Citizens Progressive Bank</t>
  </si>
  <si>
    <t>Williamstown Bank, Inc.</t>
  </si>
  <si>
    <t>Applied Bank</t>
  </si>
  <si>
    <t>The First State Bank &amp; Trust Co. of Larned</t>
  </si>
  <si>
    <t>Bath State Bank</t>
  </si>
  <si>
    <t>First Bank Hampton</t>
  </si>
  <si>
    <t>Freedom Bank, Inc.</t>
  </si>
  <si>
    <t>Massena Savings and Loan</t>
  </si>
  <si>
    <t>Bank of Wiggins</t>
  </si>
  <si>
    <t>Cumberland Federal Bank, FSB</t>
  </si>
  <si>
    <t>Charter Bank</t>
  </si>
  <si>
    <t>CornerStone Bank, National Association</t>
  </si>
  <si>
    <t>Bank of Zumbrota</t>
  </si>
  <si>
    <t>Main Bank</t>
  </si>
  <si>
    <t>FBT Bank &amp; Mortgage</t>
  </si>
  <si>
    <t>Monterey County Bank</t>
  </si>
  <si>
    <t>Commercial Capital Bank</t>
  </si>
  <si>
    <t>Northwest Bank &amp; Trust Company</t>
  </si>
  <si>
    <t>Union Savings and Loan Association</t>
  </si>
  <si>
    <t>Oklahoma Bank and Trust Company</t>
  </si>
  <si>
    <t>Plaquemine Bank &amp; Trust Company</t>
  </si>
  <si>
    <t>The First National Bank of Izard County</t>
  </si>
  <si>
    <t>PEOPLES BANK</t>
  </si>
  <si>
    <t>Wayne Bank and Trust Co.</t>
  </si>
  <si>
    <t>Paper City Savings Association</t>
  </si>
  <si>
    <t>Oxford University Bank</t>
  </si>
  <si>
    <t>The Bank of Austin</t>
  </si>
  <si>
    <t>Hendricks County Bank and Trust Company</t>
  </si>
  <si>
    <t>Merchants Bank</t>
  </si>
  <si>
    <t>First Financial Bank</t>
  </si>
  <si>
    <t>Farmers State Bank of Hartland</t>
  </si>
  <si>
    <t>Three Rivers Bank of Montana</t>
  </si>
  <si>
    <t>Arkansas County Bank</t>
  </si>
  <si>
    <t>Collinsville Bank</t>
  </si>
  <si>
    <t>Bank of the Panhandle</t>
  </si>
  <si>
    <t>The Roscoe State Bank</t>
  </si>
  <si>
    <t>Community Development Bank, FSB</t>
  </si>
  <si>
    <t>Texas Hill Country Bank</t>
  </si>
  <si>
    <t>Bank of Grand Lake</t>
  </si>
  <si>
    <t>First State Bank Shannon-Polo</t>
  </si>
  <si>
    <t>Home Exchange Bank</t>
  </si>
  <si>
    <t>Pathway Bank</t>
  </si>
  <si>
    <t>United Bank and Trust Company</t>
  </si>
  <si>
    <t>FinWise Bank</t>
  </si>
  <si>
    <t>Citizens Federal Savings Bank</t>
  </si>
  <si>
    <t>The Haverford Trust Company</t>
  </si>
  <si>
    <t>FM</t>
  </si>
  <si>
    <t>Bank of the Federated States of Micronesia</t>
  </si>
  <si>
    <t>Muenster State Bank</t>
  </si>
  <si>
    <t>Fairfax State Savings Bank</t>
  </si>
  <si>
    <t>Bank Northwest</t>
  </si>
  <si>
    <t>Lamar Bank and Trust Company</t>
  </si>
  <si>
    <t>Bank of Grandin</t>
  </si>
  <si>
    <t>Guadalupe Bank</t>
  </si>
  <si>
    <t>First Federal Savings Bank of Champaign Urbana</t>
  </si>
  <si>
    <t>First Bank of Manhattan</t>
  </si>
  <si>
    <t>Westmoreland Federal Savings and Loan Association</t>
  </si>
  <si>
    <t>Scott State Bank</t>
  </si>
  <si>
    <t>First Missouri State Bank of Cape County</t>
  </si>
  <si>
    <t>Sharon Bank</t>
  </si>
  <si>
    <t>Bank of Abbeville &amp; Trust Company</t>
  </si>
  <si>
    <t>The Wilmington Savings Bank</t>
  </si>
  <si>
    <t>Altamaha Bank and Trust Company</t>
  </si>
  <si>
    <t>Bankers' Bank of Kansas</t>
  </si>
  <si>
    <t>Sundown State Bank</t>
  </si>
  <si>
    <t>United Citizens Bank of Southern Kentucky</t>
  </si>
  <si>
    <t>Iowa Trust and Savings Bank</t>
  </si>
  <si>
    <t>The Fidelity State Bank and Trust Company</t>
  </si>
  <si>
    <t>Mediapolis Savings Bank</t>
  </si>
  <si>
    <t>The Citizens National Bank</t>
  </si>
  <si>
    <t>Cornerstone State Bank</t>
  </si>
  <si>
    <t>Warren-Boynton State Bank</t>
  </si>
  <si>
    <t>Buckeye Community Bank</t>
  </si>
  <si>
    <t>The Citizens National Bank of Hillsboro</t>
  </si>
  <si>
    <t>Quoin Financial Bank</t>
  </si>
  <si>
    <t>The Bank of Waynesboro</t>
  </si>
  <si>
    <t>First National Bank &amp; Trust Company</t>
  </si>
  <si>
    <t>Clarion County Community Bank</t>
  </si>
  <si>
    <t>Denver Savings Bank</t>
  </si>
  <si>
    <t>Community Bank of the Midwest</t>
  </si>
  <si>
    <t>Eastbank, National Association</t>
  </si>
  <si>
    <t>Merchants State Bank</t>
  </si>
  <si>
    <t>Wadena State Bank</t>
  </si>
  <si>
    <t>Oklahoma Capital Bank</t>
  </si>
  <si>
    <t>Pony Express Bank</t>
  </si>
  <si>
    <t>Waycross Bank &amp; Trust</t>
  </si>
  <si>
    <t>First National Bank of Hereford</t>
  </si>
  <si>
    <t>Eclipse Bank, Inc.</t>
  </si>
  <si>
    <t>Community Bank of Marshall</t>
  </si>
  <si>
    <t>Bank of Perry County</t>
  </si>
  <si>
    <t>The Bankers' Bank of Kentucky, Inc.</t>
  </si>
  <si>
    <t>Durden Banking Company, Incorporated</t>
  </si>
  <si>
    <t>Auburn State Bank</t>
  </si>
  <si>
    <t>First National Bank Northwest Florida</t>
  </si>
  <si>
    <t>Hyperion Bank</t>
  </si>
  <si>
    <t>Home Bank of California</t>
  </si>
  <si>
    <t>Portage County Bank</t>
  </si>
  <si>
    <t>Taylor County Bank</t>
  </si>
  <si>
    <t>Crossroads Bank</t>
  </si>
  <si>
    <t>First State Bank of Texas</t>
  </si>
  <si>
    <t>Hometown Bank of Corbin, Inc.</t>
  </si>
  <si>
    <t>Houghton State Bank</t>
  </si>
  <si>
    <t>The Commercial Bank of Grayson</t>
  </si>
  <si>
    <t>RNB STATE BANK</t>
  </si>
  <si>
    <t>State Bank of Arcadia</t>
  </si>
  <si>
    <t>Century Bank of the Ozarks</t>
  </si>
  <si>
    <t>Bank of Kilmichael</t>
  </si>
  <si>
    <t>Franklin State Bank &amp; Trust Company</t>
  </si>
  <si>
    <t>Farmers &amp; Merchants State Bank</t>
  </si>
  <si>
    <t>Cecil Bank</t>
  </si>
  <si>
    <t>First Peoples Bank</t>
  </si>
  <si>
    <t>North Valley Bank</t>
  </si>
  <si>
    <t>Incommons Bank, N.A.</t>
  </si>
  <si>
    <t>Goppert Financial Bank</t>
  </si>
  <si>
    <t>The First National Bank of Anderson</t>
  </si>
  <si>
    <t>Titan Bank, N.A.</t>
  </si>
  <si>
    <t>Iron Workers Savings Bank</t>
  </si>
  <si>
    <t>First State Bank of Wyoming</t>
  </si>
  <si>
    <t>Patriot Community Bank</t>
  </si>
  <si>
    <t>Bank of Farmington</t>
  </si>
  <si>
    <t>The Payne County Bank</t>
  </si>
  <si>
    <t>Manhattan Bank</t>
  </si>
  <si>
    <t>Commercial State Bank, of Wagner</t>
  </si>
  <si>
    <t>Bank of DeSoto, National Association</t>
  </si>
  <si>
    <t>Douglas National Bank</t>
  </si>
  <si>
    <t>First Farmers State Bank</t>
  </si>
  <si>
    <t>The Geo. D. Warthen Bank</t>
  </si>
  <si>
    <t>Victory Community Bank</t>
  </si>
  <si>
    <t>United State Bank</t>
  </si>
  <si>
    <t>Our implementaon process, which will connue throughout 2019, includes loss forecasng model development, evaluaon of technical accounng topics, updates to our allowance accounng policies ---  CECL on our allowance for loan losses and allowance for unfunded credit commitments to be an increase of approximately $25 million to $60 million (on a pre-tax basis) or approximately 7% to 16% of the total combined allowance compared to our reported amount at September 30, 2019</t>
  </si>
  <si>
    <t>Bank of Alapaha</t>
  </si>
  <si>
    <t>Metropolitan Bank</t>
  </si>
  <si>
    <t>First Pioneer National Bank</t>
  </si>
  <si>
    <t>Castroville State Bank</t>
  </si>
  <si>
    <t>Madison Valley Bank</t>
  </si>
  <si>
    <t>SJN Bank of Kansas</t>
  </si>
  <si>
    <t>First Federal Community Bank of Bucyrus</t>
  </si>
  <si>
    <t>CLB The Community Bank</t>
  </si>
  <si>
    <t>The First National Bank of Dryden</t>
  </si>
  <si>
    <t>BankSouth</t>
  </si>
  <si>
    <t>The Perryton National Bank</t>
  </si>
  <si>
    <t>RiverHills Bank</t>
  </si>
  <si>
    <t>Pine Country Bank</t>
  </si>
  <si>
    <t>The Commerce Bank</t>
  </si>
  <si>
    <t>The First National Bank of Groton</t>
  </si>
  <si>
    <t>Smackover State Bank</t>
  </si>
  <si>
    <t>DeWitt Bank &amp; Trust Co.</t>
  </si>
  <si>
    <t>PennCrest Bank</t>
  </si>
  <si>
    <t>Bank of Wolcott</t>
  </si>
  <si>
    <t>First National Bank of Pasco</t>
  </si>
  <si>
    <t>HI</t>
  </si>
  <si>
    <t>Ohana Pacific Bank</t>
  </si>
  <si>
    <t>The First National Bank and Trust Company of Broken Arrow</t>
  </si>
  <si>
    <t>Longview Bank and Trust</t>
  </si>
  <si>
    <t>Carroll Community Bank</t>
  </si>
  <si>
    <t>Commonwealth Co-operative Bank</t>
  </si>
  <si>
    <t>Raritan State Bank</t>
  </si>
  <si>
    <t>Security Bank, s.b.</t>
  </si>
  <si>
    <t>AmeriFirst Bank</t>
  </si>
  <si>
    <t>Austin County State Bank</t>
  </si>
  <si>
    <t>CapTex Bank, National Association</t>
  </si>
  <si>
    <t>Lamar National Bank</t>
  </si>
  <si>
    <t>Heritage Bank &amp; Trust</t>
  </si>
  <si>
    <t>Adams County Bank</t>
  </si>
  <si>
    <t>Security First Bank of North Dakota</t>
  </si>
  <si>
    <t>First Missouri State Bank</t>
  </si>
  <si>
    <t>First Texoma National Bank</t>
  </si>
  <si>
    <t>Titonka Savings Bank</t>
  </si>
  <si>
    <t>Edgewater  Bank</t>
  </si>
  <si>
    <t>FirstOak Bank</t>
  </si>
  <si>
    <t>The Farmers State Bank of Westmoreland</t>
  </si>
  <si>
    <t>Leighton State Bank</t>
  </si>
  <si>
    <t>The First National Bank at Paris</t>
  </si>
  <si>
    <t>Wells River Savings Bank</t>
  </si>
  <si>
    <t>SEI Private Trust Company</t>
  </si>
  <si>
    <t>West Central Bank</t>
  </si>
  <si>
    <t>Goldwater Bank, N.A.</t>
  </si>
  <si>
    <t>Valley Bank of Commerce</t>
  </si>
  <si>
    <t>First Federal Bank</t>
  </si>
  <si>
    <t>First Bank and Trust Company of Illinois</t>
  </si>
  <si>
    <t>Logansport Savings Bank</t>
  </si>
  <si>
    <t>The First Bank of Baldwin</t>
  </si>
  <si>
    <t>Rabun County Bank</t>
  </si>
  <si>
    <t>Waumandee State Bank</t>
  </si>
  <si>
    <t>The First National Bank of Ballinger</t>
  </si>
  <si>
    <t>Ultima Bank Minnesota</t>
  </si>
  <si>
    <t>Farmers and Drovers Bank</t>
  </si>
  <si>
    <t>Central Federal Savings and Loan Association</t>
  </si>
  <si>
    <t>Banner Capital Bank</t>
  </si>
  <si>
    <t>First Federal Savings and Loan Association of Valdosta</t>
  </si>
  <si>
    <t>Bank of Crockett</t>
  </si>
  <si>
    <t>American Bank &amp; Trust Company</t>
  </si>
  <si>
    <t>First Secure Bank and Trust Co.</t>
  </si>
  <si>
    <t>The Farmers and Merchants National Bank of Nashville</t>
  </si>
  <si>
    <t>Llano National Bank</t>
  </si>
  <si>
    <t>Anahuac National Bank</t>
  </si>
  <si>
    <t>The Bippus State Bank</t>
  </si>
  <si>
    <t>Spring Valley City Bank</t>
  </si>
  <si>
    <t>Cypress Bank, SSB</t>
  </si>
  <si>
    <t>The First National Bank of Pandora</t>
  </si>
  <si>
    <t>Tejas Bank</t>
  </si>
  <si>
    <t>The Citizens Bank of Fayette</t>
  </si>
  <si>
    <t>First National Bank of Pana</t>
  </si>
  <si>
    <t>Timberwood Bank</t>
  </si>
  <si>
    <t>Flanagan State Bank</t>
  </si>
  <si>
    <t>Petit Jean State Bank</t>
  </si>
  <si>
    <t>The Fort Jennings State Bank</t>
  </si>
  <si>
    <t>Kaw Valley State Bank and Trust Company</t>
  </si>
  <si>
    <t>First Bank of the Palm Beaches</t>
  </si>
  <si>
    <t>Holcomb Bank</t>
  </si>
  <si>
    <t>FlatIrons Bank</t>
  </si>
  <si>
    <t>Town &amp; Country Bank Midwest</t>
  </si>
  <si>
    <t>State Bank of Newburg</t>
  </si>
  <si>
    <t>NorthStar Bank</t>
  </si>
  <si>
    <t>Goppert State Service Bank</t>
  </si>
  <si>
    <t>The Bank of Jackson</t>
  </si>
  <si>
    <t>Sargent County Bank</t>
  </si>
  <si>
    <t>City Bank &amp; Trust Co.</t>
  </si>
  <si>
    <t>Community First Banking Company</t>
  </si>
  <si>
    <t>First National Bank in Taylorville</t>
  </si>
  <si>
    <t>Sandhills Bank</t>
  </si>
  <si>
    <t>EASTERN CONNECTICUT SAVINGS BANK</t>
  </si>
  <si>
    <t>Western Bank</t>
  </si>
  <si>
    <t>Pearland State Bank</t>
  </si>
  <si>
    <t>Spring Bank</t>
  </si>
  <si>
    <t>Sundance State Bank</t>
  </si>
  <si>
    <t>Natbank, National Association</t>
  </si>
  <si>
    <t>Petefish, Skiles &amp; Co.</t>
  </si>
  <si>
    <t>First Kansas Bank</t>
  </si>
  <si>
    <t>American Pride Bank</t>
  </si>
  <si>
    <t>First National Bank of Decatur County</t>
  </si>
  <si>
    <t>Interstate Bank</t>
  </si>
  <si>
    <t>Capital Bank and Trust Company</t>
  </si>
  <si>
    <t>Charlevoix State Bank</t>
  </si>
  <si>
    <t>Center National Bank</t>
  </si>
  <si>
    <t>Commercial Savings Bank</t>
  </si>
  <si>
    <t>Spring Hill State Bank</t>
  </si>
  <si>
    <t>AB&amp;T</t>
  </si>
  <si>
    <t>CornerstoneBank</t>
  </si>
  <si>
    <t>Nationwide Trust Company, FSB</t>
  </si>
  <si>
    <t>FNB Bank</t>
  </si>
  <si>
    <t>Wolf River Community Bank</t>
  </si>
  <si>
    <t>State Bank of Waterloo</t>
  </si>
  <si>
    <t>Sumner Bank &amp; Trust</t>
  </si>
  <si>
    <t>Freedom Financial Bank</t>
  </si>
  <si>
    <t>Crown Bank</t>
  </si>
  <si>
    <t>First Security Bank - Sleepy Eye</t>
  </si>
  <si>
    <t>The Company intends to utilize a single macroeconomic scenario in estimating expected credit losses and to discount inputs for the corporate classifiably managed portfolios. Reasonable and supportable forecast periods and methods to revert to historical averages to arrive at lifetime expected credit losses vary by product.</t>
  </si>
  <si>
    <t>Phenix-Girard Bank</t>
  </si>
  <si>
    <t>Union Bank</t>
  </si>
  <si>
    <t>The Casey County Bank, Inc.</t>
  </si>
  <si>
    <t>The City National Bank of Taylor</t>
  </si>
  <si>
    <t>FMS Bank</t>
  </si>
  <si>
    <t>Bank of Little Rock</t>
  </si>
  <si>
    <t>Central Bank of Moberly</t>
  </si>
  <si>
    <t>Citizens Guaranty Bank</t>
  </si>
  <si>
    <t>Citizens Bank of Ada</t>
  </si>
  <si>
    <t>The First National Bank of Sterling City</t>
  </si>
  <si>
    <t>Somerville Bank</t>
  </si>
  <si>
    <t>Jim Thorpe Neighborhood Bank</t>
  </si>
  <si>
    <t>COMMUNITY FIRST BANK OF THE HEARTLAND</t>
  </si>
  <si>
    <t>Arrowhead Bank</t>
  </si>
  <si>
    <t>Greenville Federal</t>
  </si>
  <si>
    <t>Chickasaw Community Bank</t>
  </si>
  <si>
    <t>Vidalia Federal Savings Bank</t>
  </si>
  <si>
    <t>First National Bank of Burleson</t>
  </si>
  <si>
    <t>Coffee County Bank</t>
  </si>
  <si>
    <t>BankStar Financial</t>
  </si>
  <si>
    <t>FortuneBank</t>
  </si>
  <si>
    <t>FDS Bank</t>
  </si>
  <si>
    <t>Intercity State Bank</t>
  </si>
  <si>
    <t>Lee County Bank</t>
  </si>
  <si>
    <t>Crawford County Trust and Savings Bank</t>
  </si>
  <si>
    <t>The Pennsville National Bank</t>
  </si>
  <si>
    <t>Success Bank</t>
  </si>
  <si>
    <t>First National Bank of South Carolina</t>
  </si>
  <si>
    <t>First State Bank of DeKalb County</t>
  </si>
  <si>
    <t>VISIONBank</t>
  </si>
  <si>
    <t>National Bank &amp; Trust</t>
  </si>
  <si>
    <t>Keystone Bank, National Association</t>
  </si>
  <si>
    <t>First Missouri Bank of SEMO</t>
  </si>
  <si>
    <t>Century Bank of Georgia</t>
  </si>
  <si>
    <t>Interamerican Bank, A FSB</t>
  </si>
  <si>
    <t>Damariscotta Bank &amp; Trust Co.</t>
  </si>
  <si>
    <t>HomeBank Texas</t>
  </si>
  <si>
    <t>Community Shores Bank</t>
  </si>
  <si>
    <t>First Federal Savings and Loan Association of San Rafael</t>
  </si>
  <si>
    <t>West Union Bank</t>
  </si>
  <si>
    <t>Blue Grass Savings Bank</t>
  </si>
  <si>
    <t>Community Valley Bank</t>
  </si>
  <si>
    <t>The First National Bank in Carlyle</t>
  </si>
  <si>
    <t>Community Partners Savings Bank</t>
  </si>
  <si>
    <t>United Bank</t>
  </si>
  <si>
    <t>The First National Bank of Gordon</t>
  </si>
  <si>
    <t>Global Bank</t>
  </si>
  <si>
    <t>SSB Bank</t>
  </si>
  <si>
    <t>First National Bank of North Arkansas</t>
  </si>
  <si>
    <t>First National Bank of Picayune</t>
  </si>
  <si>
    <t>Hibernia Bank</t>
  </si>
  <si>
    <t>1st National Bank</t>
  </si>
  <si>
    <t>Castle Rock Bank</t>
  </si>
  <si>
    <t>Hoosier Heartland State Bank</t>
  </si>
  <si>
    <t>FNB Bank, Inc.</t>
  </si>
  <si>
    <t>Farmers-Merchants Bank of Illinois</t>
  </si>
  <si>
    <t>First New Mexico Bank</t>
  </si>
  <si>
    <t>Iowa Savings Bank</t>
  </si>
  <si>
    <t>The Bank of Forest</t>
  </si>
  <si>
    <t>Alden State Bank</t>
  </si>
  <si>
    <t>The Solomon State Bank</t>
  </si>
  <si>
    <t>Central Bank of Audrain County</t>
  </si>
  <si>
    <t>Bank of Jamestown</t>
  </si>
  <si>
    <t>First Bank of Ohio</t>
  </si>
  <si>
    <t>The Citizens Bank of Weston</t>
  </si>
  <si>
    <t>Tri-County Bank &amp; Trust Company</t>
  </si>
  <si>
    <t>The First National Bank in Trinidad</t>
  </si>
  <si>
    <t>Columbia Bank</t>
  </si>
  <si>
    <t>First National Bank of Steeleville</t>
  </si>
  <si>
    <t>First &amp; Peoples Bank and Trust Company</t>
  </si>
  <si>
    <t>Provided that current and forecasted conditions remain unchanged at the date of adoption, ASU 2016-13 is not expected to have a significant impact on Northern Trust’s consolidated financial condition or results of operations.</t>
  </si>
  <si>
    <t>Commercial Bank &amp; Trust Company</t>
  </si>
  <si>
    <t>Farmers and Merchants Bank of St. Clair</t>
  </si>
  <si>
    <t>Security National Bank of South Dakota</t>
  </si>
  <si>
    <t>The Farmers State Bank and Trust Company</t>
  </si>
  <si>
    <t>Partners Bank</t>
  </si>
  <si>
    <t>Bank of Okolona</t>
  </si>
  <si>
    <t>Wyoming Bank &amp; Trust</t>
  </si>
  <si>
    <t>Hometown Bank</t>
  </si>
  <si>
    <t>CedarStone Bank</t>
  </si>
  <si>
    <t xml:space="preserve">Preliminary results indicate the allowance on the commercial loan portfolio is likely to decrease while the allowance on the personal banking loan portfolio may increase. Because the commercial loan portfolio represents 63% of total loans at September 30, 2019, the change in its allowance is likely to have a more significant impact on the total allowance than the change resulting from the personal loan portfolio. </t>
  </si>
  <si>
    <t>Morgantown Bank &amp; Trust Company, Incorporated</t>
  </si>
  <si>
    <t>Integrity Bank &amp; Trust</t>
  </si>
  <si>
    <t>Premier Bank of the South</t>
  </si>
  <si>
    <t>Georgia Primary Bank</t>
  </si>
  <si>
    <t>Citizens State Bank of Loyal</t>
  </si>
  <si>
    <t>Woodlands National Bank</t>
  </si>
  <si>
    <t>The Plains State Bank</t>
  </si>
  <si>
    <t>The use of a probability of default/loss given default methodology; b. A single scenario based on the consensus forecast from Moody's to develop an economic forecast for the R&amp;S period; c. An initial R&amp;S forecast period of four quarters for all loan portfolio segments, which reflects management's expectation of losses based on forward-looking economic scenarios over that time; d. A post-R&amp;S reversion period of two quarters using a straight-line approach; e. A historical loss period of at least 40 quarters, which represents a full economic credit cycle; and f. Prepayments rates based on our historical experience.</t>
  </si>
  <si>
    <t>Kentucky Farmers Bank Corporation</t>
  </si>
  <si>
    <t>Citizens Bank and Trust Company of Grainger County</t>
  </si>
  <si>
    <t>Kearney Trust Company</t>
  </si>
  <si>
    <t>Mid-Southern Savings Bank, FSB</t>
  </si>
  <si>
    <t>Dakota Heritage Bank</t>
  </si>
  <si>
    <t>Fayette Savings Bank, SSB</t>
  </si>
  <si>
    <t>Mutual Savings Association</t>
  </si>
  <si>
    <t>First Pryority Bank</t>
  </si>
  <si>
    <t>The Citizens First National Bank of Storm Lake</t>
  </si>
  <si>
    <t>Cheaha Bank</t>
  </si>
  <si>
    <t>Citizens State Bank and Trust Co., Ellsworth, Kansas</t>
  </si>
  <si>
    <t>United Community Bank</t>
  </si>
  <si>
    <t>Seneca Savings</t>
  </si>
  <si>
    <t>Laona State Bank</t>
  </si>
  <si>
    <t>State Bank of Graymont</t>
  </si>
  <si>
    <t>NSB Bank</t>
  </si>
  <si>
    <t>Based on our portfolio mix as of September 30, 2019, the current economic environment, our economic forecast and other assumptions, we expect an increase in the amount of the allowance for credit losses of approximately 15% to 30%, resulting in a ratio of the allowance for credit losses to total loans, measured as of September 30, 2019, ranging from approximately 0.55% to 0.62%, compared to the current 0.47%</t>
  </si>
  <si>
    <t>The First National Bank in Amboy</t>
  </si>
  <si>
    <t>Newport Federal Bank</t>
  </si>
  <si>
    <t>The Bank of Clovis</t>
  </si>
  <si>
    <t>Rivers Edge Bank</t>
  </si>
  <si>
    <t>Meade County Bank</t>
  </si>
  <si>
    <t>Buena Vista National Bank</t>
  </si>
  <si>
    <t>First National Bank of Brookfield</t>
  </si>
  <si>
    <t>Bank of Hindman</t>
  </si>
  <si>
    <t>Shell Lake State Bank</t>
  </si>
  <si>
    <t>The First National Bank of Milaca</t>
  </si>
  <si>
    <t>Citizens First Bank</t>
  </si>
  <si>
    <t>Minnesota National Bank</t>
  </si>
  <si>
    <t>Community Bank Delaware</t>
  </si>
  <si>
    <t>The Peshtigo National Bank</t>
  </si>
  <si>
    <t>Great American Bank</t>
  </si>
  <si>
    <t>First National Bank Minnesota</t>
  </si>
  <si>
    <t>The State Bank of Faribault</t>
  </si>
  <si>
    <t>The National Bank of Andrews</t>
  </si>
  <si>
    <t>Bridge City State Bank</t>
  </si>
  <si>
    <t>Pinnacle Bank</t>
  </si>
  <si>
    <t>Cornerstone Community Bank</t>
  </si>
  <si>
    <t>Iowa State Savings Bank</t>
  </si>
  <si>
    <t>Volunteer Federal Savings Bank</t>
  </si>
  <si>
    <t>The Farmers State Bank of Waupaca</t>
  </si>
  <si>
    <t>Tower Community Bank</t>
  </si>
  <si>
    <t>Cumberland Security Bank, Inc.</t>
  </si>
  <si>
    <t>Partners Bank of Wisconsin</t>
  </si>
  <si>
    <t>First National Community Bank</t>
  </si>
  <si>
    <t>Guaranty Bank and Trust Company</t>
  </si>
  <si>
    <t>United National Bank</t>
  </si>
  <si>
    <t>The Brattleboro Savings and Loan Association</t>
  </si>
  <si>
    <t>O'Bannon Banking Company</t>
  </si>
  <si>
    <t>Coatesville Savings Bank</t>
  </si>
  <si>
    <t>CBank</t>
  </si>
  <si>
    <t>Flatwater Bank</t>
  </si>
  <si>
    <t>Frontier Bank</t>
  </si>
  <si>
    <t>Commercial National Bank of Texarkana</t>
  </si>
  <si>
    <t xml:space="preserve">Initial forecast – using a period of one year for all portfolio segments and off-balance-sheet credit exposures, using forward-looking economic scenarios of expected losses.    • Historical loss forecast – for a period incorporating the remaining contractual life, adjusted for prepayments, and the changes in various economic variables during representative historical and recessionary periods.   • Reversion period – using two years, which links the initial loss forecast to the historical loss forecast based on economic conditions at the measurement date.   • Discounted cash flow (“DCF”) aggregator – using the items above to estimate the life-time credit losses for all portfolios and losses for loans modified as a TDR. </t>
  </si>
  <si>
    <t>Bank of Edmonson County</t>
  </si>
  <si>
    <t>State Bank of Cochran</t>
  </si>
  <si>
    <t>Texana Bank, National Association</t>
  </si>
  <si>
    <t>American Community Bank</t>
  </si>
  <si>
    <t>YNB</t>
  </si>
  <si>
    <t>Marblehead Bank</t>
  </si>
  <si>
    <t>The Citizens Bank of Swainsboro</t>
  </si>
  <si>
    <t>The First National Bank of Henning</t>
  </si>
  <si>
    <t>The First National Bank of Lawrence County at Walnut Ridge</t>
  </si>
  <si>
    <t>Virginia Bank and Trust Company</t>
  </si>
  <si>
    <t>Forreston State Bank</t>
  </si>
  <si>
    <t>Upper Peninsula State Bank</t>
  </si>
  <si>
    <t>St Landry Homestead Federal Savings Bank</t>
  </si>
  <si>
    <t>First Minnetonka City Bank</t>
  </si>
  <si>
    <t>Liberty Bank Minnesota</t>
  </si>
  <si>
    <t>The Kearny County Bank</t>
  </si>
  <si>
    <t>Northwestern Bank</t>
  </si>
  <si>
    <t>The Anna -Jonesboro National Bank</t>
  </si>
  <si>
    <t>Exchange Bank of Missouri</t>
  </si>
  <si>
    <t>Hometown Bank of Pennsylvania</t>
  </si>
  <si>
    <t>ETHIC</t>
  </si>
  <si>
    <t>United Southern Bank</t>
  </si>
  <si>
    <t>Community Federal Savings Bank</t>
  </si>
  <si>
    <t>Western Bank, Artesia, New Mexico</t>
  </si>
  <si>
    <t>Idaho First Bank</t>
  </si>
  <si>
    <t>Uinta Bank</t>
  </si>
  <si>
    <t>Profile Bank</t>
  </si>
  <si>
    <t>Chesapeake Bank of Maryland</t>
  </si>
  <si>
    <t>First Bethany Bank &amp; Trust</t>
  </si>
  <si>
    <t>Desjardins Bank, National Association</t>
  </si>
  <si>
    <t>The Bank of Fincastle</t>
  </si>
  <si>
    <t>American State Bank</t>
  </si>
  <si>
    <t>Cherokee State Bank</t>
  </si>
  <si>
    <t>Grand Ridge National Bank</t>
  </si>
  <si>
    <t>The First National Bank of Oneida</t>
  </si>
  <si>
    <t>Tompkins State Bank</t>
  </si>
  <si>
    <t>Huron Community Bank</t>
  </si>
  <si>
    <t>First National Bank of Giddings</t>
  </si>
  <si>
    <t>VCC Bank</t>
  </si>
  <si>
    <t>Bank of Dudley</t>
  </si>
  <si>
    <t>Farmers &amp; Stockmens Bank</t>
  </si>
  <si>
    <t>Hometown National Bank</t>
  </si>
  <si>
    <t>First Resource Bank</t>
  </si>
  <si>
    <t>Savings Bank</t>
  </si>
  <si>
    <t>First National Bank and Trust</t>
  </si>
  <si>
    <t>Citizens Bank and Trust Company of Ardmore</t>
  </si>
  <si>
    <t>THE HOME LOAN SAVINGS BANK</t>
  </si>
  <si>
    <t>Security Federal Savings Bank of McMinnville</t>
  </si>
  <si>
    <t>VIKING BANK, NATIONAL ASSOCIATION</t>
  </si>
  <si>
    <t>Grand Rapids State Bank</t>
  </si>
  <si>
    <t>Citizens State Bank of Roseau</t>
  </si>
  <si>
    <t>Putnam County State Bank</t>
  </si>
  <si>
    <t>Bank of York</t>
  </si>
  <si>
    <t>CenterBank</t>
  </si>
  <si>
    <t>Peoples Bank of East Tennessee</t>
  </si>
  <si>
    <t>Bank of Ripley</t>
  </si>
  <si>
    <t>Metropolitan Capital Bank &amp; Trust</t>
  </si>
  <si>
    <t>Bank3</t>
  </si>
  <si>
    <t>Studio Bank</t>
  </si>
  <si>
    <t>Greater Community Bank</t>
  </si>
  <si>
    <t>Gilmer National Bank, Gilmer, Texas</t>
  </si>
  <si>
    <t>Horatio State Bank</t>
  </si>
  <si>
    <t>State Bank of Toulon</t>
  </si>
  <si>
    <t>Roxboro Savings Bank, SSB</t>
  </si>
  <si>
    <t>Anchor D Bank</t>
  </si>
  <si>
    <t>The Yoakum National Bank</t>
  </si>
  <si>
    <t>Glenwood State Bank</t>
  </si>
  <si>
    <t>Citizens National Bank at Brownwood</t>
  </si>
  <si>
    <t>McHenry Savings Bank</t>
  </si>
  <si>
    <t>The Citizens Bank Company</t>
  </si>
  <si>
    <t>Bank of the Lowcountry</t>
  </si>
  <si>
    <t>The First National Bank of Bellevue</t>
  </si>
  <si>
    <t>The Harrison Building and Loan Association</t>
  </si>
  <si>
    <t>Sycamore Bank</t>
  </si>
  <si>
    <t>Copiah Bank</t>
  </si>
  <si>
    <t>First State Bank of Forrest</t>
  </si>
  <si>
    <t>Bank of Millbrook</t>
  </si>
  <si>
    <t>Longview Bank</t>
  </si>
  <si>
    <t>Hiawatha National Bank</t>
  </si>
  <si>
    <t>American Community Bank of Indiana</t>
  </si>
  <si>
    <t>Security Trust &amp; Savings Bank</t>
  </si>
  <si>
    <t>Texas Brand Bank</t>
  </si>
  <si>
    <t>First Security Bank of Nevada</t>
  </si>
  <si>
    <t>Hardin County Savings Bank</t>
  </si>
  <si>
    <t>Chino Commercial Bank, N.A.</t>
  </si>
  <si>
    <t>The James Polk Stone Community Bank</t>
  </si>
  <si>
    <t>Clackamas County Bank</t>
  </si>
  <si>
    <t>Reliance State Bank</t>
  </si>
  <si>
    <t>Mechanics Bank</t>
  </si>
  <si>
    <t>Peoples Bank of Kankakee County</t>
  </si>
  <si>
    <t>The First National Bank of Dennison</t>
  </si>
  <si>
    <t>Bank of Belleville</t>
  </si>
  <si>
    <t>Winnsboro State Bank &amp; Trust Company</t>
  </si>
  <si>
    <t xml:space="preserve"> Corporation estimates overall allowance for credit losses to remain within 5 percent of current levels. The commercial portfolio, comprising the majority of the Corporation’s portfolio, consists of loans and lending arrangements with short contractual maturities that are expected to result in a reduction of up to 5 percent in the allowance for credit losses. The allowance for credit losses is expected to increase between 60 to 80 percent for the consumer portfolio given its longer contractual maturities.</t>
  </si>
  <si>
    <t>Bank of Madison</t>
  </si>
  <si>
    <t>Southern Bank &amp; Trust</t>
  </si>
  <si>
    <t>Bank of Lake Mills</t>
  </si>
  <si>
    <t>The Cleveland State Bank</t>
  </si>
  <si>
    <t>Farmers and Merchants State Bank of Pierz</t>
  </si>
  <si>
    <t>McClain Bank</t>
  </si>
  <si>
    <t>First Colony Bank of Florida</t>
  </si>
  <si>
    <t>Nekoosa Port Edwards State Bank</t>
  </si>
  <si>
    <t>TNBANK</t>
  </si>
  <si>
    <t>Bloomsdale Bank</t>
  </si>
  <si>
    <t>First Whitney Bank and Trust</t>
  </si>
  <si>
    <t>Branson Bank</t>
  </si>
  <si>
    <t>Owen County State Bank</t>
  </si>
  <si>
    <t>Upon adoption, for non-PCI (non-PCD under CECL) assets, Synovus will record a cumulative-effect adjustment to beginning retained earnings. In addition, CECL provides for a simplified accounting model for purchased financial assets with a more-than-insignificant amount of credit deterioration since their origination (PCD assets). The initial estimate of expected credit losses on PCD assets will be recognized through the ACL with an offset to the cost basis of the related financial asset at adoption.</t>
  </si>
  <si>
    <t>National Bank of New York City</t>
  </si>
  <si>
    <t>Transpecos Banks, SSB</t>
  </si>
  <si>
    <t>Bank of Rantoul</t>
  </si>
  <si>
    <t>First Bank of Boaz</t>
  </si>
  <si>
    <t>Altoona First Savings Bank</t>
  </si>
  <si>
    <t>LINKBANK</t>
  </si>
  <si>
    <t>Bank of Dickson</t>
  </si>
  <si>
    <t>The First National Bank of Bangor</t>
  </si>
  <si>
    <t>Calwest Bank</t>
  </si>
  <si>
    <t>F &amp; C Bank</t>
  </si>
  <si>
    <t>The First National Bank of Russell Springs</t>
  </si>
  <si>
    <t>First National Bank of Coffee County</t>
  </si>
  <si>
    <t>Blue Sky Bank</t>
  </si>
  <si>
    <t>Brunswick Bank and Trust Company</t>
  </si>
  <si>
    <t>Commercial Banking Company</t>
  </si>
  <si>
    <t>Premier Bank Rochester</t>
  </si>
  <si>
    <t>North Shore Trust and Savings</t>
  </si>
  <si>
    <t>The Jacksboro National Bank</t>
  </si>
  <si>
    <t>The Farmers Bank of Appomattox</t>
  </si>
  <si>
    <t>United Bank of El Paso del Norte</t>
  </si>
  <si>
    <t>TrustBank</t>
  </si>
  <si>
    <t>Citizens Deposit Bank of Arlington, Inc.</t>
  </si>
  <si>
    <t>Kanza Bank</t>
  </si>
  <si>
    <t>LincolnWay Community Bank</t>
  </si>
  <si>
    <t>Peoples Bank &amp; Trust Company of Hazard</t>
  </si>
  <si>
    <t>Golden Belt Bank, FSA</t>
  </si>
  <si>
    <t>FORTE BANK</t>
  </si>
  <si>
    <t>Bank of Star Valley</t>
  </si>
  <si>
    <t>BankChampaign, National Association</t>
  </si>
  <si>
    <t>The Bank of Denver</t>
  </si>
  <si>
    <t>ValueBank Texas</t>
  </si>
  <si>
    <t>Sentry Bank</t>
  </si>
  <si>
    <t>Commerce Bank of Arizona</t>
  </si>
  <si>
    <t>Central Bank of Kansas City</t>
  </si>
  <si>
    <t>Asian Bank</t>
  </si>
  <si>
    <t>People's Bank of Seneca</t>
  </si>
  <si>
    <t>The Riddell National Bank</t>
  </si>
  <si>
    <t>The Home Trust &amp; Savings Bank</t>
  </si>
  <si>
    <t>Farmers State Bank of Alto Pass, Ill.</t>
  </si>
  <si>
    <t>Bank of Yazoo City</t>
  </si>
  <si>
    <t>Flagship Bank Minnesota</t>
  </si>
  <si>
    <t>First Federal Bank of Ohio</t>
  </si>
  <si>
    <t>Bank of Zachary</t>
  </si>
  <si>
    <t>Community State Bank of Missouri</t>
  </si>
  <si>
    <t>Bank of Coushatta</t>
  </si>
  <si>
    <t>CommerceOne Bank</t>
  </si>
  <si>
    <t>The Update is not expected to have a material impact on the Company's consolidated financial condition, results of operations, or disclosures</t>
  </si>
  <si>
    <t>The Stock Exchange Bank</t>
  </si>
  <si>
    <t>East Wisconsin Savings Bank</t>
  </si>
  <si>
    <t>Community Bank and Trust Company</t>
  </si>
  <si>
    <t>Northern State Bank</t>
  </si>
  <si>
    <t>Cincinnati Federal</t>
  </si>
  <si>
    <t>South Story Bank &amp; Trust</t>
  </si>
  <si>
    <t>Forest Park National Bank and Trust Company</t>
  </si>
  <si>
    <t>First National Bank of Jasper</t>
  </si>
  <si>
    <t>Honor  Bank</t>
  </si>
  <si>
    <t>KEB Hana Bank USA, National Association</t>
  </si>
  <si>
    <t>Rockwood Bank</t>
  </si>
  <si>
    <t>1st Bank of Sea Isle City</t>
  </si>
  <si>
    <t>Metro Phoenix Bank</t>
  </si>
  <si>
    <t>The First National Bank of Mount Dora</t>
  </si>
  <si>
    <t>Northside Community Bank</t>
  </si>
  <si>
    <t>ESB Financial</t>
  </si>
  <si>
    <t>First National Bank and Trust Company</t>
  </si>
  <si>
    <t>Western Heritage Bank</t>
  </si>
  <si>
    <t>Nebraska State Bank and Trust Company</t>
  </si>
  <si>
    <t>The Bank of Holly Springs</t>
  </si>
  <si>
    <t>Mid-America Bank</t>
  </si>
  <si>
    <t>The Pauls Valley National Bank</t>
  </si>
  <si>
    <t>CIBC National Trust Company</t>
  </si>
  <si>
    <t>Midwest Community Bank</t>
  </si>
  <si>
    <t>Pacific Crest Savings Bank</t>
  </si>
  <si>
    <t>Carthage Federal Savings and Loan Association</t>
  </si>
  <si>
    <t>The Bank</t>
  </si>
  <si>
    <t>Oostburg State Bank</t>
  </si>
  <si>
    <t>BlueHarbor Bank</t>
  </si>
  <si>
    <t>The Bank of Carbondale</t>
  </si>
  <si>
    <t>First Citizens Bank</t>
  </si>
  <si>
    <t>State Bank &amp; Trust</t>
  </si>
  <si>
    <t>Greenville Savings Bank</t>
  </si>
  <si>
    <t>Kirkwood Bank &amp; Trust Co.</t>
  </si>
  <si>
    <t>First Federal Savings Bank of Kentucky</t>
  </si>
  <si>
    <t>First Bank Blue Earth</t>
  </si>
  <si>
    <t>Wakefield Co-operative Bank</t>
  </si>
  <si>
    <t>The Missouri Bank</t>
  </si>
  <si>
    <t>The MINT National Bank</t>
  </si>
  <si>
    <t>The First National Bank of Northfield</t>
  </si>
  <si>
    <t>Shelby County State Bank</t>
  </si>
  <si>
    <t>Ozarks Federal Savings and Loan Association</t>
  </si>
  <si>
    <t>First State Bank of Burnet</t>
  </si>
  <si>
    <t>Bank of Lexington, Inc.</t>
  </si>
  <si>
    <t>SOLUTIONS NORTH BANK</t>
  </si>
  <si>
    <t>Sterling Bank</t>
  </si>
  <si>
    <t>The First National Bank in Creston</t>
  </si>
  <si>
    <t>German-American State Bank</t>
  </si>
  <si>
    <t>Ireland Bank</t>
  </si>
  <si>
    <t>Wells Bank</t>
  </si>
  <si>
    <t>The Bank of Herrin</t>
  </si>
  <si>
    <t>Mission National Bank</t>
  </si>
  <si>
    <t>EH National Bank</t>
  </si>
  <si>
    <t>The First National Bank of Grayson</t>
  </si>
  <si>
    <t>The First National Bank of Stanton</t>
  </si>
  <si>
    <t>Lone Star Capital Bank, National Association</t>
  </si>
  <si>
    <t>First Port City Bank</t>
  </si>
  <si>
    <t>Cattaraugus County Bank</t>
  </si>
  <si>
    <t>FirstState Bank</t>
  </si>
  <si>
    <t>Southern Independent Bank</t>
  </si>
  <si>
    <t>The First National Bank of Allendale</t>
  </si>
  <si>
    <t>Sunrise Bank</t>
  </si>
  <si>
    <t>Alamosa State Bank</t>
  </si>
  <si>
    <t>New Albin Savings Bank</t>
  </si>
  <si>
    <t>American Bank and Trust Company</t>
  </si>
  <si>
    <t>Sabal Palm Bank</t>
  </si>
  <si>
    <t>Pike National Bank</t>
  </si>
  <si>
    <t>American Bank &amp; Trust of the Cumberlands</t>
  </si>
  <si>
    <t>Tennessee Bank &amp; Trust</t>
  </si>
  <si>
    <t>Century Bank and Trust</t>
  </si>
  <si>
    <t>The First Trust and Savings Bank of Watseka, Illinois</t>
  </si>
  <si>
    <t>Woodford State Bank</t>
  </si>
  <si>
    <t>Sawyer Savings Bank</t>
  </si>
  <si>
    <t>Select Bank</t>
  </si>
  <si>
    <t>Ramsey National Bank</t>
  </si>
  <si>
    <t>Dearborn Federal Savings Bank</t>
  </si>
  <si>
    <t>Community Bank of Parkersburg</t>
  </si>
  <si>
    <t>Litchfield Bancorp</t>
  </si>
  <si>
    <t>The Havana National Bank</t>
  </si>
  <si>
    <t>Oregon Coast Bank</t>
  </si>
  <si>
    <t>Central Bank of Warrensburg</t>
  </si>
  <si>
    <t>Charles River Bank</t>
  </si>
  <si>
    <t>First FarmBank</t>
  </si>
  <si>
    <t>Summit Bank</t>
  </si>
  <si>
    <t>Alpine Capital Bank</t>
  </si>
  <si>
    <t>Farmers &amp; Merchants Bank of Colby</t>
  </si>
  <si>
    <t>First National Bank of Weatherford</t>
  </si>
  <si>
    <t>Citizens Bank of the South</t>
  </si>
  <si>
    <t>First State Bank &amp; Trust Company</t>
  </si>
  <si>
    <t>Grandview Bank</t>
  </si>
  <si>
    <t>Exchange Bank</t>
  </si>
  <si>
    <t>Bank of Hays</t>
  </si>
  <si>
    <t>The Farmers Bank of Milton</t>
  </si>
  <si>
    <t>The Harvard State Bank</t>
  </si>
  <si>
    <t>The Garrett State Bank</t>
  </si>
  <si>
    <t>The Central National Bank of Poteau</t>
  </si>
  <si>
    <t>Points West Community Bank</t>
  </si>
  <si>
    <t>Glennville Bank</t>
  </si>
  <si>
    <t>Fleetwood Bank</t>
  </si>
  <si>
    <t>Franklin Bank</t>
  </si>
  <si>
    <t>The Grant County Bank</t>
  </si>
  <si>
    <t>PCSB Bank</t>
  </si>
  <si>
    <t>Big Horn Federal Savings Bank</t>
  </si>
  <si>
    <t>First United National Bank</t>
  </si>
  <si>
    <t>Teutopolis State Bank</t>
  </si>
  <si>
    <t>Sooner State Bank</t>
  </si>
  <si>
    <t>Flint Community Bank</t>
  </si>
  <si>
    <t>Bank of Franklin County</t>
  </si>
  <si>
    <t>Ennis State Bank</t>
  </si>
  <si>
    <t>Central Savings Bank</t>
  </si>
  <si>
    <t>First United Bank</t>
  </si>
  <si>
    <t>Farmers Trust and Savings Bank</t>
  </si>
  <si>
    <t>Foresight Bank</t>
  </si>
  <si>
    <t>First Community Bank of the Heartland, Inc.</t>
  </si>
  <si>
    <t>Woodsboro Bank</t>
  </si>
  <si>
    <t>Union Bank, Inc.</t>
  </si>
  <si>
    <t>First American State Bank</t>
  </si>
  <si>
    <t>The First National Bank of St. Ignace</t>
  </si>
  <si>
    <t>Security State Bank of Oklahoma</t>
  </si>
  <si>
    <t>Community Bank of Santa Maria</t>
  </si>
  <si>
    <t>The Bank of Versailles</t>
  </si>
  <si>
    <t>Oak View National Bank</t>
  </si>
  <si>
    <t>Fairfield Federal Savings and Loan Association of Lancaster</t>
  </si>
  <si>
    <t>McCurtain County National Bank</t>
  </si>
  <si>
    <t>The First National Bank and Trust Company of Okmulgee</t>
  </si>
  <si>
    <t>Mechanics &amp; Farmers Bank</t>
  </si>
  <si>
    <t>The Community State Bank</t>
  </si>
  <si>
    <t>Citizens Commerce Bank</t>
  </si>
  <si>
    <t>Logan Bank &amp; Trust Company</t>
  </si>
  <si>
    <t>Bank of the Bluegrass and Trust Company</t>
  </si>
  <si>
    <t>MidCoast Community Bank</t>
  </si>
  <si>
    <t>The North Country Savings Bank</t>
  </si>
  <si>
    <t>Henderson State Bank</t>
  </si>
  <si>
    <t>Peach State Bank &amp; Trust</t>
  </si>
  <si>
    <t>State Bank of De Kalb</t>
  </si>
  <si>
    <t>Today's Bank</t>
  </si>
  <si>
    <t>Premier Bank Minnesota</t>
  </si>
  <si>
    <t>The Ozona National Bank</t>
  </si>
  <si>
    <t>The Citizens Bank of Winfield</t>
  </si>
  <si>
    <t>The Union Bank of Mena</t>
  </si>
  <si>
    <t>The Dolores State Bank</t>
  </si>
  <si>
    <t>NobleBank &amp; Trust</t>
  </si>
  <si>
    <t>Peoples Trust Company of St. Albans</t>
  </si>
  <si>
    <t>Mineola Community Bank, S.S.B.</t>
  </si>
  <si>
    <t>The First National Bank of Hughes Springs</t>
  </si>
  <si>
    <t>The Hocking Valley Bank</t>
  </si>
  <si>
    <t>The Osgood State Bank</t>
  </si>
  <si>
    <t>The Citizens National Bank of Park Rapids</t>
  </si>
  <si>
    <t>The Pecos County State Bank</t>
  </si>
  <si>
    <t>1st Trust Bank, Inc.</t>
  </si>
  <si>
    <t>03Willamette Valley Bank</t>
  </si>
  <si>
    <t>Community Bank of Raymore</t>
  </si>
  <si>
    <t>Pacific Alliance Bank</t>
  </si>
  <si>
    <t>BLC Community Bank</t>
  </si>
  <si>
    <t>The Shelby County State Bank</t>
  </si>
  <si>
    <t>Cross County Bank</t>
  </si>
  <si>
    <t>American Continental Bank</t>
  </si>
  <si>
    <t>First Westroads Bank, Inc.</t>
  </si>
  <si>
    <t>Homestead Bank</t>
  </si>
  <si>
    <t>5Star Bank</t>
  </si>
  <si>
    <t>Glen Rock Savings Bank</t>
  </si>
  <si>
    <t>Byron Bank</t>
  </si>
  <si>
    <t>The Hondo National Bank</t>
  </si>
  <si>
    <t>Merchants &amp; Planters' Bank</t>
  </si>
  <si>
    <t>Patterson State Bank</t>
  </si>
  <si>
    <t>NXT Bank</t>
  </si>
  <si>
    <t>United Community Bank of West Kentucky, Inc.</t>
  </si>
  <si>
    <t>Centera Bank</t>
  </si>
  <si>
    <t>Waypoint Bank</t>
  </si>
  <si>
    <t>Bank of Odessa</t>
  </si>
  <si>
    <t>St. Landry Bank and Trust Company</t>
  </si>
  <si>
    <t>Merchants and Manufacturers Bank</t>
  </si>
  <si>
    <t>Thumb Bank and Trust</t>
  </si>
  <si>
    <t>First American National Bank</t>
  </si>
  <si>
    <t>Northern California National Bank</t>
  </si>
  <si>
    <t>Verus Bank of Commerce</t>
  </si>
  <si>
    <t>American Eagle Bank</t>
  </si>
  <si>
    <t>Grundy Bank</t>
  </si>
  <si>
    <t>First State Bank of DeQueen</t>
  </si>
  <si>
    <t>Community State Bank of Rock Falls</t>
  </si>
  <si>
    <t>Clare Bank, National Association</t>
  </si>
  <si>
    <t>Alliance Community Bank</t>
  </si>
  <si>
    <t>First National Bank and Trust Company of Weatherford</t>
  </si>
  <si>
    <t>Main Street Bank</t>
  </si>
  <si>
    <t>The First National Bank of River Falls</t>
  </si>
  <si>
    <t>Great Plains State Bank</t>
  </si>
  <si>
    <t>First Vision Bank of Tennessee</t>
  </si>
  <si>
    <t>The Shelby State Bank</t>
  </si>
  <si>
    <t>Kensington Bank</t>
  </si>
  <si>
    <t>First National Bank of Griffin</t>
  </si>
  <si>
    <t>BankGloucester</t>
  </si>
  <si>
    <t>Belgrade State Bank</t>
  </si>
  <si>
    <t>The Napoleon State Bank</t>
  </si>
  <si>
    <t>Platinum Bank</t>
  </si>
  <si>
    <t>The Bank of Clarendon</t>
  </si>
  <si>
    <t>The Fahey Banking Company</t>
  </si>
  <si>
    <t>West Town Bank &amp; Trust</t>
  </si>
  <si>
    <t>First Jackson Bank, Inc.</t>
  </si>
  <si>
    <t>The Victory Bank</t>
  </si>
  <si>
    <t>First State Bank and Trust</t>
  </si>
  <si>
    <t>Centinel Bank of Taos</t>
  </si>
  <si>
    <t>Welch State Bank of Welch, Okla.</t>
  </si>
  <si>
    <t>Community Commerce Bank</t>
  </si>
  <si>
    <t>The First National Bank of Jeanerette</t>
  </si>
  <si>
    <t>BankCherokee</t>
  </si>
  <si>
    <t>Peoples State Bank of Hallettsville</t>
  </si>
  <si>
    <t>Sunmark Community Bank</t>
  </si>
  <si>
    <t>First Nebraska Bank</t>
  </si>
  <si>
    <t>Ozark Bank</t>
  </si>
  <si>
    <t>Solera National Bank</t>
  </si>
  <si>
    <t>Lewis &amp; Clark Bank</t>
  </si>
  <si>
    <t>Northeast Security Bank</t>
  </si>
  <si>
    <t>FirstBank of Nebraska</t>
  </si>
  <si>
    <t>Ameristate Bank</t>
  </si>
  <si>
    <t>Pioneer Commercial Bank</t>
  </si>
  <si>
    <t>TexStar National Bank</t>
  </si>
  <si>
    <t>Stockmans Bank</t>
  </si>
  <si>
    <t>Marion Bank and Trust Company</t>
  </si>
  <si>
    <t>The estimated increase is driven by the fact that the allowance will cover expected credit losses overthefullexpectedlifeoftheloanportfoliosandwillalso take into account forecasts of expected future economic conditions.</t>
  </si>
  <si>
    <t>The Exchange Bank of Alabama</t>
  </si>
  <si>
    <t>Farmers State Bank of Calhan</t>
  </si>
  <si>
    <t>First National Bank of Lake Jackson</t>
  </si>
  <si>
    <t>Liberty Capital Bank</t>
  </si>
  <si>
    <t>Midwest Independent Bank</t>
  </si>
  <si>
    <t>The Bank of La Fayette, Georgia</t>
  </si>
  <si>
    <t>West Point Bank</t>
  </si>
  <si>
    <t>Citizens Bank of West Virginia, Inc.</t>
  </si>
  <si>
    <t>Peoples State Bank of Plainview</t>
  </si>
  <si>
    <t>The Farmers Savings Bank</t>
  </si>
  <si>
    <t>Midwest Heritage Bank, FSB</t>
  </si>
  <si>
    <t>The First National Bank of Elmer</t>
  </si>
  <si>
    <t>Prime Bank</t>
  </si>
  <si>
    <t>Marine Bank &amp; Trust Company</t>
  </si>
  <si>
    <t>The Henry County Bank</t>
  </si>
  <si>
    <t>North Shore Bank of Commerce</t>
  </si>
  <si>
    <t>First Sentinel Bank</t>
  </si>
  <si>
    <t>Bank of Cleveland</t>
  </si>
  <si>
    <t>Citizens Independent Bank</t>
  </si>
  <si>
    <t>Cogent Bank</t>
  </si>
  <si>
    <t>Lake-Osceola State Bank</t>
  </si>
  <si>
    <t>Texas State Bank</t>
  </si>
  <si>
    <t>Macon-Atlanta State Bank</t>
  </si>
  <si>
    <t>First Bank Elk River</t>
  </si>
  <si>
    <t>The Liberty National Bank in Paris</t>
  </si>
  <si>
    <t>West End Bank, S.B.</t>
  </si>
  <si>
    <t>Better Banks</t>
  </si>
  <si>
    <t>Pineland Bank</t>
  </si>
  <si>
    <t>CHARTER WEST BANK</t>
  </si>
  <si>
    <t>Peoples Savings Bank of Rhineland</t>
  </si>
  <si>
    <t>Hancock Bank &amp; Trust Company</t>
  </si>
  <si>
    <t>Frazer Bank</t>
  </si>
  <si>
    <t>Cattle Bank and Trust</t>
  </si>
  <si>
    <t>Kerndt Brothers Savings Bank</t>
  </si>
  <si>
    <t>St. Johns Bank and Trust Company</t>
  </si>
  <si>
    <t>Devon Bank</t>
  </si>
  <si>
    <t>First National Bank in Philip</t>
  </si>
  <si>
    <t>Star Bank</t>
  </si>
  <si>
    <t>First Federal Bank of Wisconsin</t>
  </si>
  <si>
    <t>San Luis Valley Federal Bank</t>
  </si>
  <si>
    <t>Home Federal Savings and Loan Association of Grand Island</t>
  </si>
  <si>
    <t>Freedom Bank of Southern Missouri</t>
  </si>
  <si>
    <t>High Country Bank</t>
  </si>
  <si>
    <t>Community First National Bank</t>
  </si>
  <si>
    <t>Elizabethton Federal Savings Bank</t>
  </si>
  <si>
    <t>West Pointe Bank</t>
  </si>
  <si>
    <t>Freehold Bank</t>
  </si>
  <si>
    <t>United Midwest Savings Bank, National Association</t>
  </si>
  <si>
    <t>Fort Hood National Bank</t>
  </si>
  <si>
    <t>Silver Lake Bank</t>
  </si>
  <si>
    <t>The Bank of Romney</t>
  </si>
  <si>
    <t>Great Southern Bank</t>
  </si>
  <si>
    <t>BayVanguard Bank</t>
  </si>
  <si>
    <t>Northwest Bank of Rockford</t>
  </si>
  <si>
    <t>Jewett City Savings Bank</t>
  </si>
  <si>
    <t>Astra Bank</t>
  </si>
  <si>
    <t>The Waggoner National Bank of Vernon</t>
  </si>
  <si>
    <t>Bank of Mauston</t>
  </si>
  <si>
    <t>Ohnward Bank &amp; Trust</t>
  </si>
  <si>
    <t>North Star Bank</t>
  </si>
  <si>
    <t>Worthington National Bank</t>
  </si>
  <si>
    <t>VI</t>
  </si>
  <si>
    <t>Merchants Commercial Bank</t>
  </si>
  <si>
    <t>The National Bank of Texas at Fort Worth</t>
  </si>
  <si>
    <t>Piscataqua Savings Bank</t>
  </si>
  <si>
    <t>Merchants Bank of Alabama</t>
  </si>
  <si>
    <t>Dakota Western Bank</t>
  </si>
  <si>
    <t>AK</t>
  </si>
  <si>
    <t>Denali State Bank</t>
  </si>
  <si>
    <t>First Independence Bank</t>
  </si>
  <si>
    <t>The Delaware National Bank of Delhi</t>
  </si>
  <si>
    <t>Cullman Savings Bank</t>
  </si>
  <si>
    <t>Guaranty Bank &amp; Trust Company of Delhi, Louisiana</t>
  </si>
  <si>
    <t>First Northeast Bank of Nebraska</t>
  </si>
  <si>
    <t>Chelsea State Bank</t>
  </si>
  <si>
    <t>SENB Bank</t>
  </si>
  <si>
    <t>Dundee Bank</t>
  </si>
  <si>
    <t>United Cumberland Bank</t>
  </si>
  <si>
    <t>Islanders Bank</t>
  </si>
  <si>
    <t>The First Citizens National Bank of Upper Sandusky</t>
  </si>
  <si>
    <t>First National Bank in New Bremen</t>
  </si>
  <si>
    <t>Sandhills State Bank</t>
  </si>
  <si>
    <t>M1 Bank</t>
  </si>
  <si>
    <t>Guaranty State Bank and Trust Company</t>
  </si>
  <si>
    <t>Elderton State Bank</t>
  </si>
  <si>
    <t>Primary Bank</t>
  </si>
  <si>
    <t>Black Hills Community Bank, N.A.</t>
  </si>
  <si>
    <t>First State Bank Southwest</t>
  </si>
  <si>
    <t>First Missouri Bank</t>
  </si>
  <si>
    <t>Ottawa Savings Bank</t>
  </si>
  <si>
    <t>Quaint Oak Bank</t>
  </si>
  <si>
    <t>The Peoples Community Bank</t>
  </si>
  <si>
    <t>Southern Bank of Tennessee</t>
  </si>
  <si>
    <t>Waukon State Bank</t>
  </si>
  <si>
    <t>Kentland Bank</t>
  </si>
  <si>
    <t>First Exchange Bank</t>
  </si>
  <si>
    <t>The Equitable Bank, S.S.B.</t>
  </si>
  <si>
    <t>MCNB Bank and Trust Co.</t>
  </si>
  <si>
    <t>Exchange Bank and Trust Company</t>
  </si>
  <si>
    <t>The Citizens Bank of Edmond</t>
  </si>
  <si>
    <t>American National Bank - Fox Cities</t>
  </si>
  <si>
    <t>Village Bank</t>
  </si>
  <si>
    <t>Bank of Alma</t>
  </si>
  <si>
    <t>Legacy Bank &amp; Trust Company</t>
  </si>
  <si>
    <t>Shelby Savings Bank, SSB</t>
  </si>
  <si>
    <t>Powell Valley National Bank</t>
  </si>
  <si>
    <t>Peoples Independent Bank</t>
  </si>
  <si>
    <t>Stafford Savings Bank</t>
  </si>
  <si>
    <t>Bank of the Flint Hills</t>
  </si>
  <si>
    <t>First-Lockhart National Bank</t>
  </si>
  <si>
    <t>The Bank of Landisburg</t>
  </si>
  <si>
    <t>Deutsche Bank Trust Company Delaware</t>
  </si>
  <si>
    <t>Bank of Santa Clarita</t>
  </si>
  <si>
    <t>Texas Republic Bank, National Association</t>
  </si>
  <si>
    <t>The First National Bank &amp; Trust</t>
  </si>
  <si>
    <t>Bank of Western Oklahoma</t>
  </si>
  <si>
    <t>Raccoon Valley Bank</t>
  </si>
  <si>
    <t>Grundy National Bank</t>
  </si>
  <si>
    <t>American National Bank</t>
  </si>
  <si>
    <t>Southern Heritage Bank</t>
  </si>
  <si>
    <t>First Trust Bank of Illinois</t>
  </si>
  <si>
    <t>American National Bank of Minnesota</t>
  </si>
  <si>
    <t>Carroll Bank and Trust</t>
  </si>
  <si>
    <t>Enterprise Bank</t>
  </si>
  <si>
    <t>M C Bank &amp; Trust Company</t>
  </si>
  <si>
    <t>Sugar River Bank</t>
  </si>
  <si>
    <t>Union National Bank and Trust Company of Elgin</t>
  </si>
  <si>
    <t>Murphy Bank</t>
  </si>
  <si>
    <t>Lincoln FSB of Nebraska</t>
  </si>
  <si>
    <t>Partners Bank of California</t>
  </si>
  <si>
    <t>TriStar Bank</t>
  </si>
  <si>
    <t>Lincoln 1st  Bank</t>
  </si>
  <si>
    <t>The Union State Bank of Everest</t>
  </si>
  <si>
    <t>First Choice Bank</t>
  </si>
  <si>
    <t>Earlham Savings Bank</t>
  </si>
  <si>
    <t>Trinity Bank, N.A.</t>
  </si>
  <si>
    <t>Bank of Bolivar</t>
  </si>
  <si>
    <t>The Bankers Bank</t>
  </si>
  <si>
    <t>Premier Bank</t>
  </si>
  <si>
    <t>Delta Bank</t>
  </si>
  <si>
    <t>Bank of Frankewing</t>
  </si>
  <si>
    <t>The St. Henry Bank</t>
  </si>
  <si>
    <t>First Security Trust and Savings Bank</t>
  </si>
  <si>
    <t>Settlers Bank</t>
  </si>
  <si>
    <t>River City Bank, Inc.</t>
  </si>
  <si>
    <t>Community Bank and Trust</t>
  </si>
  <si>
    <t>Planters First Bank</t>
  </si>
  <si>
    <t>Bank of the Valley</t>
  </si>
  <si>
    <t>Town &amp; Country Bank and Trust Company</t>
  </si>
  <si>
    <t>Citizens National Bank of Cheboygan</t>
  </si>
  <si>
    <t>The Harbor Bank of Maryland</t>
  </si>
  <si>
    <t>Community Resource Bank</t>
  </si>
  <si>
    <t>TruBank</t>
  </si>
  <si>
    <t>SAVIBANK</t>
  </si>
  <si>
    <t>Texas Champion Bank</t>
  </si>
  <si>
    <t>LifeStore Bank</t>
  </si>
  <si>
    <t>Kaw Valley Bank</t>
  </si>
  <si>
    <t>Bank of O'Fallon</t>
  </si>
  <si>
    <t>Municipal Trust and Savings Bank</t>
  </si>
  <si>
    <t>Magnolia Bank</t>
  </si>
  <si>
    <t>Park Ridge Community Bank</t>
  </si>
  <si>
    <t>The Greenwood's State Bank</t>
  </si>
  <si>
    <t>The Murray Bank</t>
  </si>
  <si>
    <t>The Bank of Kremlin</t>
  </si>
  <si>
    <t>Englewood Bank &amp; Trust</t>
  </si>
  <si>
    <t>Sewickley Savings Bank</t>
  </si>
  <si>
    <t>Rocky Mountain Bank</t>
  </si>
  <si>
    <t>Jonesboro State Bank</t>
  </si>
  <si>
    <t>Glenwood State Bank (Incorporated)</t>
  </si>
  <si>
    <t>Wayne County Bank</t>
  </si>
  <si>
    <t>Colonial Federal Savings Bank</t>
  </si>
  <si>
    <t>Shamrock Bank, N.A.</t>
  </si>
  <si>
    <t>Premier Community Bank</t>
  </si>
  <si>
    <t>The Campbell &amp; Fetter Bank</t>
  </si>
  <si>
    <t>Persons Banking Company</t>
  </si>
  <si>
    <t>Eastern Savings Bank, FSB</t>
  </si>
  <si>
    <t>The Lincoln National Bank of Hodgenville</t>
  </si>
  <si>
    <t>The Bank of New Glarus</t>
  </si>
  <si>
    <t>Rolling Hills Bank &amp; Trust</t>
  </si>
  <si>
    <t>ENCORE BANK</t>
  </si>
  <si>
    <t>Marion Center Bank</t>
  </si>
  <si>
    <t>Newton Federal Bank</t>
  </si>
  <si>
    <t>Eureka Savings Bank</t>
  </si>
  <si>
    <t>First Shore Federal Savings and Loan Association</t>
  </si>
  <si>
    <t>Tri-County Bank</t>
  </si>
  <si>
    <t>Connection Bank</t>
  </si>
  <si>
    <t>Yampa Valley Bank</t>
  </si>
  <si>
    <t>Citizens National Bank of Albion</t>
  </si>
  <si>
    <t>Timberline Bank</t>
  </si>
  <si>
    <t>Iowa Trust &amp; Savings Bank</t>
  </si>
  <si>
    <t>Grand River Bank</t>
  </si>
  <si>
    <t>Oak Bank</t>
  </si>
  <si>
    <t>Fairport Savings Bank</t>
  </si>
  <si>
    <t>TC FEDERAL BANK</t>
  </si>
  <si>
    <t>The Pittsfield Co-operative Bank</t>
  </si>
  <si>
    <t>JONES BANK</t>
  </si>
  <si>
    <t>First National Bank of Muscatine</t>
  </si>
  <si>
    <t>FirstBank</t>
  </si>
  <si>
    <t>Edison National Bank</t>
  </si>
  <si>
    <t>The First National Bank &amp; Trust Company of Iron Mountain</t>
  </si>
  <si>
    <t>First Montana Bank, Inc.</t>
  </si>
  <si>
    <t>North Brookfield Savings Bank</t>
  </si>
  <si>
    <t>1st State Bank</t>
  </si>
  <si>
    <t>Balboa Thrift and Loan Association</t>
  </si>
  <si>
    <t>Department Stores National Bank</t>
  </si>
  <si>
    <t>Jefferson Security Bank</t>
  </si>
  <si>
    <t>Peoples Bank and Trust Company of Pointe Coupee Parish</t>
  </si>
  <si>
    <t>BankTennessee</t>
  </si>
  <si>
    <t>Peoples Bank of  Kentucky, Inc.</t>
  </si>
  <si>
    <t>Highpoint Community Bank</t>
  </si>
  <si>
    <t>The Security National Bank of Enid</t>
  </si>
  <si>
    <t>The Citizens Bank of Georgia</t>
  </si>
  <si>
    <t>First National Bank in DeRidder</t>
  </si>
  <si>
    <t>Alliance Bank Central Texas</t>
  </si>
  <si>
    <t>Roundbank</t>
  </si>
  <si>
    <t>MCBank</t>
  </si>
  <si>
    <t>American Bank of Oklahoma</t>
  </si>
  <si>
    <t>The National Bank of Coxsackie</t>
  </si>
  <si>
    <t>Grinnell State Bank</t>
  </si>
  <si>
    <t>The Bank of Advance</t>
  </si>
  <si>
    <t>Landmark Community Bank</t>
  </si>
  <si>
    <t>Haddon Savings Bank</t>
  </si>
  <si>
    <t>Northview Bank</t>
  </si>
  <si>
    <t>State Bank of Chilton</t>
  </si>
  <si>
    <t>TCM Bank, National Association</t>
  </si>
  <si>
    <t>First Citizens State Bank</t>
  </si>
  <si>
    <t>Wallkill Valley Federal Savings and Loan Association</t>
  </si>
  <si>
    <t>Robertson Banking Company</t>
  </si>
  <si>
    <t>Casey State Bank</t>
  </si>
  <si>
    <t>Surrey Bank &amp; Trust</t>
  </si>
  <si>
    <t>Community State Bank of Orbisonia</t>
  </si>
  <si>
    <t>Home Bank SB</t>
  </si>
  <si>
    <t>Citizens State Bank of La Crosse</t>
  </si>
  <si>
    <t>The First National Bank of Monterey</t>
  </si>
  <si>
    <t>Community First Bank of Indiana</t>
  </si>
  <si>
    <t>To estimate the ACL, we will use models and other estimation techniques that are sensitive to changes in forecasted economic conditions. The estimate is expected to include a two-year reasonable and supportable forecast period, and thereafter a one year reversion to long-run average macroeconomic assumptions derived from historical information.</t>
  </si>
  <si>
    <t>The Bank of Tioga</t>
  </si>
  <si>
    <t>INSOUTH Bank</t>
  </si>
  <si>
    <t>Georgia Community Bank</t>
  </si>
  <si>
    <t>Sevier County Bank</t>
  </si>
  <si>
    <t>Lusitania Savings Bank</t>
  </si>
  <si>
    <t>FLAGLER BANK</t>
  </si>
  <si>
    <t>First Southwest Bank</t>
  </si>
  <si>
    <t>Paradise Bank</t>
  </si>
  <si>
    <t>First Federal Bank &amp; Trust</t>
  </si>
  <si>
    <t>Community Bank Mankato</t>
  </si>
  <si>
    <t>First Farmers &amp; Merchants Bank</t>
  </si>
  <si>
    <t>State Bank of Lincoln</t>
  </si>
  <si>
    <t>The Farmers Bank and Savings Company</t>
  </si>
  <si>
    <t>Farmers-Merchants Bank &amp; Trust Company</t>
  </si>
  <si>
    <t>First National Bank in Port Lavaca</t>
  </si>
  <si>
    <t>ANZ Guam, Inc.</t>
  </si>
  <si>
    <t>Peoples Bank &amp; Trust</t>
  </si>
  <si>
    <t>Melrose Bank</t>
  </si>
  <si>
    <t>Unison Bank</t>
  </si>
  <si>
    <t>The Union State Bank</t>
  </si>
  <si>
    <t>Liberty National Bank</t>
  </si>
  <si>
    <t>UNICO Bank</t>
  </si>
  <si>
    <t>Enterprise Bank of South Carolina</t>
  </si>
  <si>
    <t>Southwest Capital Bank</t>
  </si>
  <si>
    <t>Magnolia State Bank</t>
  </si>
  <si>
    <t>First United Bank and Trust Company</t>
  </si>
  <si>
    <t>Northwestern Mutual Wealth Management</t>
  </si>
  <si>
    <t>The National Grand Bank of Marblehead</t>
  </si>
  <si>
    <t>Fox Valley Savings Bank</t>
  </si>
  <si>
    <t>Horizon Community Bank</t>
  </si>
  <si>
    <t>Eastern National Bank</t>
  </si>
  <si>
    <t>Bank of Commerce &amp; Trust Co.</t>
  </si>
  <si>
    <t>Citizens Bank of Americus</t>
  </si>
  <si>
    <t>Texan Bank, National Association</t>
  </si>
  <si>
    <t>Jonah Bank of Wyoming</t>
  </si>
  <si>
    <t>Dean Co-operative Bank</t>
  </si>
  <si>
    <t>Maquoketa State Bank</t>
  </si>
  <si>
    <t>Homeland Federal Savings Bank</t>
  </si>
  <si>
    <t>The New Washington State Bank</t>
  </si>
  <si>
    <t>Bank of George</t>
  </si>
  <si>
    <t>Lumbee Guaranty Bank</t>
  </si>
  <si>
    <t>The City National Bank and Trust Company of Lawton, Oklahoma</t>
  </si>
  <si>
    <t>Intracoastal Bank</t>
  </si>
  <si>
    <t>The Libertyville Savings Bank</t>
  </si>
  <si>
    <t>First National Bank in Olney</t>
  </si>
  <si>
    <t>First National Bank of Clarksdale</t>
  </si>
  <si>
    <t>Home Loan Investment Bank, F.S.B.</t>
  </si>
  <si>
    <t>TrustTexas Bank, SSB</t>
  </si>
  <si>
    <t>Bank &amp; Trust Company</t>
  </si>
  <si>
    <t>BankVista</t>
  </si>
  <si>
    <t>The Citizens Bank of Clovis</t>
  </si>
  <si>
    <t>UniBank</t>
  </si>
  <si>
    <t>Dogwood State Bank</t>
  </si>
  <si>
    <t>United Mississippi Bank</t>
  </si>
  <si>
    <t>Golden State Bank</t>
  </si>
  <si>
    <t>MNB BANK</t>
  </si>
  <si>
    <t>Terre Haute Savings Bank</t>
  </si>
  <si>
    <t>Pacific Valley Bank</t>
  </si>
  <si>
    <t>The First Liberty National Bank</t>
  </si>
  <si>
    <t>Huntingdon Valley Bank</t>
  </si>
  <si>
    <t>Winter Park National Bank</t>
  </si>
  <si>
    <t>The Savings Bank</t>
  </si>
  <si>
    <t>Sterling State Bank</t>
  </si>
  <si>
    <t>Abacus Federal Savings Bank</t>
  </si>
  <si>
    <t>HomeTown  Bank</t>
  </si>
  <si>
    <t>Lead Bank</t>
  </si>
  <si>
    <t>First Federal Savings Bank</t>
  </si>
  <si>
    <t>West View Savings Bank</t>
  </si>
  <si>
    <t>FIRST STATE BANK OF THE SOUTHEAST, INC</t>
  </si>
  <si>
    <t>Horizon Bank</t>
  </si>
  <si>
    <t>Mission Valley Bank</t>
  </si>
  <si>
    <t>American Commerce Bank, National Association</t>
  </si>
  <si>
    <t>The FNB Community Bank</t>
  </si>
  <si>
    <t>United Community Bank of North Dakota</t>
  </si>
  <si>
    <t>Central Bank of Branson</t>
  </si>
  <si>
    <t>The Leaders Bank</t>
  </si>
  <si>
    <t>New Era Bank</t>
  </si>
  <si>
    <t>C3bank, National Association</t>
  </si>
  <si>
    <t>Portage Community Bank</t>
  </si>
  <si>
    <t>First Midwest Bank of Dexter</t>
  </si>
  <si>
    <t>United Savings Bank</t>
  </si>
  <si>
    <t>Equitable Bank</t>
  </si>
  <si>
    <t>Citizens Bank of Florida</t>
  </si>
  <si>
    <t>Golden Valley Bank</t>
  </si>
  <si>
    <t>CBBC Bank</t>
  </si>
  <si>
    <t>University Bank</t>
  </si>
  <si>
    <t>Bank of Bartlett</t>
  </si>
  <si>
    <t>Northmark Bank</t>
  </si>
  <si>
    <t>T Bank, National Association</t>
  </si>
  <si>
    <t>The Denison State Bank</t>
  </si>
  <si>
    <t>Lake Area Bank</t>
  </si>
  <si>
    <t>American Bank and Trust Company, National Association</t>
  </si>
  <si>
    <t>First Commercial Bank, National Association</t>
  </si>
  <si>
    <t>Simply Bank</t>
  </si>
  <si>
    <t>Bank of Ocean City</t>
  </si>
  <si>
    <t>Intercredit Bank, National Association</t>
  </si>
  <si>
    <t>Champlain National Bank</t>
  </si>
  <si>
    <t>Lea County State Bank</t>
  </si>
  <si>
    <t>First Robinson Savings Bank, National Association</t>
  </si>
  <si>
    <t>Frontier Bank of Texas</t>
  </si>
  <si>
    <t>Apple River State Bank</t>
  </si>
  <si>
    <t>Oregon Pacific Banking Company dba Oregon Pacific Bank</t>
  </si>
  <si>
    <t>First Service Bank</t>
  </si>
  <si>
    <t>Patriot Bank</t>
  </si>
  <si>
    <t>State Bank Financial</t>
  </si>
  <si>
    <t>Farmers &amp; Mechanics Bank</t>
  </si>
  <si>
    <t>Mountain Pacific Bank</t>
  </si>
  <si>
    <t>United Valley Bank</t>
  </si>
  <si>
    <t>Arbor Bank</t>
  </si>
  <si>
    <t>Four Corners Community Bank</t>
  </si>
  <si>
    <t>Northern State Bank of Thief River Falls</t>
  </si>
  <si>
    <t>DC</t>
  </si>
  <si>
    <t>City First Bank of D.C., National Association</t>
  </si>
  <si>
    <t>Traders &amp; Farmers Bank</t>
  </si>
  <si>
    <t>International City Bank Federal Savings Bank</t>
  </si>
  <si>
    <t>Community Bank of Pickens County</t>
  </si>
  <si>
    <t>Pan American Bank &amp; Trust</t>
  </si>
  <si>
    <t>FNB Oxford Bank</t>
  </si>
  <si>
    <t>The Bradford National Bank of Greenville</t>
  </si>
  <si>
    <t>Redwood Capital Bank</t>
  </si>
  <si>
    <t>1st Bank Yuma</t>
  </si>
  <si>
    <t>Vinings Bank</t>
  </si>
  <si>
    <t>Winter Hill Bank, FSB</t>
  </si>
  <si>
    <t>RSNB Bank</t>
  </si>
  <si>
    <t>Bruning Bank</t>
  </si>
  <si>
    <t>Peoples National Bank of Kewanee</t>
  </si>
  <si>
    <t>Gulf Coast Bank</t>
  </si>
  <si>
    <t>Bank of Hillsboro, National Association</t>
  </si>
  <si>
    <t>Cottonport Bank</t>
  </si>
  <si>
    <t>People's Bank of Commerce</t>
  </si>
  <si>
    <t>DR Bank</t>
  </si>
  <si>
    <t>First Nations Bank</t>
  </si>
  <si>
    <t>United Bank of Union</t>
  </si>
  <si>
    <t>Manufacturers Bank &amp; Trust Company</t>
  </si>
  <si>
    <t>Range Bank, National Association</t>
  </si>
  <si>
    <t>Treynor State Bank</t>
  </si>
  <si>
    <t>Victory State Bank</t>
  </si>
  <si>
    <t>The Brenham National Bank</t>
  </si>
  <si>
    <t>The Gratz Bank</t>
  </si>
  <si>
    <t>First Secure Community Bank</t>
  </si>
  <si>
    <t>Kingston National Bank</t>
  </si>
  <si>
    <t>Hancock County Savings Bank, F.S.B.</t>
  </si>
  <si>
    <t>Eastern Michigan Bank</t>
  </si>
  <si>
    <t>Regional Missouri Bank</t>
  </si>
  <si>
    <t>1880 Bank</t>
  </si>
  <si>
    <t>The First National Bank of Syracuse</t>
  </si>
  <si>
    <t>Phelps County Bank</t>
  </si>
  <si>
    <t>Eaton Federal Savings Bank</t>
  </si>
  <si>
    <t>The Neffs National Bank</t>
  </si>
  <si>
    <t>The Clinton National Bank</t>
  </si>
  <si>
    <t>Lake Elmo Bank</t>
  </si>
  <si>
    <t>Traditions Bank</t>
  </si>
  <si>
    <t>Belmont Savings Bank</t>
  </si>
  <si>
    <t>The First National Bank of Las Animas</t>
  </si>
  <si>
    <t>The Poca Valley Bank, Inc.</t>
  </si>
  <si>
    <t>Harford Bank</t>
  </si>
  <si>
    <t>Seamen's Bank</t>
  </si>
  <si>
    <t>First Chatham Bank</t>
  </si>
  <si>
    <t>American Heritage National Bank</t>
  </si>
  <si>
    <t>Fulton Savings Bank</t>
  </si>
  <si>
    <t>The First National Bank of Livingston</t>
  </si>
  <si>
    <t>Gold Coast Bank</t>
  </si>
  <si>
    <t>First Northern Bank of Wyoming</t>
  </si>
  <si>
    <t>The Callaway Bank</t>
  </si>
  <si>
    <t>Citizens Bank of Kansas</t>
  </si>
  <si>
    <t>Charlotte State Bank &amp; Trust</t>
  </si>
  <si>
    <t>Five Points Bank of Hastings</t>
  </si>
  <si>
    <t>First Federal Savings Bank of Lincolnton</t>
  </si>
  <si>
    <t>Rayne State Bank &amp; Trust Company</t>
  </si>
  <si>
    <t>Savoy Bank</t>
  </si>
  <si>
    <t>EvaBank</t>
  </si>
  <si>
    <t>Delta National Bank and Trust Company</t>
  </si>
  <si>
    <t>Triad Bank</t>
  </si>
  <si>
    <t>Rondout Savings Bank</t>
  </si>
  <si>
    <t>Farmers Bank of Northern Missouri</t>
  </si>
  <si>
    <t>First State Bank of St. Charles, Missouri</t>
  </si>
  <si>
    <t>Profinium, Inc.</t>
  </si>
  <si>
    <t>Mound City Bank</t>
  </si>
  <si>
    <t>First State Bank and Trust Company, Inc.</t>
  </si>
  <si>
    <t>International Bank of Commerce</t>
  </si>
  <si>
    <t>The Bank of Glen Burnie</t>
  </si>
  <si>
    <t>The First Bank of Greenwich</t>
  </si>
  <si>
    <t>The North Salem State Bank</t>
  </si>
  <si>
    <t>The Lamesa National Bank</t>
  </si>
  <si>
    <t>Coulee Bank</t>
  </si>
  <si>
    <t>Baraboo State Bank</t>
  </si>
  <si>
    <t>The City National Bank of Metropolis</t>
  </si>
  <si>
    <t>Andrew Johnson Bank</t>
  </si>
  <si>
    <t>American Bank of Missouri</t>
  </si>
  <si>
    <t>Commencement Bank</t>
  </si>
  <si>
    <t>Bank of Akron</t>
  </si>
  <si>
    <t>The Friendship State Bank</t>
  </si>
  <si>
    <t>Hamlin Bank and Trust Company</t>
  </si>
  <si>
    <t>Ixonia Bank</t>
  </si>
  <si>
    <t>The Farmers Bank of Willards</t>
  </si>
  <si>
    <t>New Millennium Bank</t>
  </si>
  <si>
    <t>The National Bank of Middlebury</t>
  </si>
  <si>
    <t>Home Federal Bank Corporation</t>
  </si>
  <si>
    <t>Mega Bank</t>
  </si>
  <si>
    <t>First National Bank of Louisiana</t>
  </si>
  <si>
    <t>Noah Bank</t>
  </si>
  <si>
    <t>The First National Bank and Trust Company of Vinita</t>
  </si>
  <si>
    <t>The Bank, National Association</t>
  </si>
  <si>
    <t>Grand Bank</t>
  </si>
  <si>
    <t>Bank of Luxemburg</t>
  </si>
  <si>
    <t>The Bank of Old Monroe</t>
  </si>
  <si>
    <t>FSNB, National Association</t>
  </si>
  <si>
    <t>The Bank of Marion</t>
  </si>
  <si>
    <t>BANK 34</t>
  </si>
  <si>
    <t>InBank</t>
  </si>
  <si>
    <t>Legends Bank</t>
  </si>
  <si>
    <t>Germantown Trust &amp; Savings Bank</t>
  </si>
  <si>
    <t>Metairie Bank &amp; Trust Company</t>
  </si>
  <si>
    <t>First Community Bank of Central Alabama</t>
  </si>
  <si>
    <t>Quontic Bank</t>
  </si>
  <si>
    <t>Bank of Texas</t>
  </si>
  <si>
    <t>Perpetual Federal Savings Bank of Urbana</t>
  </si>
  <si>
    <t>Bank of San Francisco</t>
  </si>
  <si>
    <t>Eagle Bank and Trust Company</t>
  </si>
  <si>
    <t>The Hometown Bank of Alabama</t>
  </si>
  <si>
    <t>Farmers and Merchants Union Bank</t>
  </si>
  <si>
    <t>Labette Bank</t>
  </si>
  <si>
    <t>Oconee State Bank</t>
  </si>
  <si>
    <t>Capitol Bank</t>
  </si>
  <si>
    <t>The Bank of Tescott</t>
  </si>
  <si>
    <t>Merchants Bank of Bangor</t>
  </si>
  <si>
    <t xml:space="preserve">The Company is currently evaluating the potential impact of ASU 2017-12 on our consolidated financial statements and does not expect to early adopt this standard. </t>
  </si>
  <si>
    <t>PS Bank</t>
  </si>
  <si>
    <t>Peoples Bank Midwest</t>
  </si>
  <si>
    <t>West Plains Bank and Trust Company</t>
  </si>
  <si>
    <t>Bankers' Bank of the West</t>
  </si>
  <si>
    <t>Heritage Bank National Association</t>
  </si>
  <si>
    <t>KS Bank, Inc.</t>
  </si>
  <si>
    <t>Cross Keys Bank</t>
  </si>
  <si>
    <t>Citizens' Bank &amp; Trust Co.</t>
  </si>
  <si>
    <t>Paragon Bank</t>
  </si>
  <si>
    <t>Mariner's Bank</t>
  </si>
  <si>
    <t>Peoples Bank and Trust Company of Madison County</t>
  </si>
  <si>
    <t>AVB Bank</t>
  </si>
  <si>
    <t>Royal Savings Bank</t>
  </si>
  <si>
    <t>Bank of Idaho</t>
  </si>
  <si>
    <t>The Genoa Banking Company</t>
  </si>
  <si>
    <t>SouthTrust Bank, N.A.</t>
  </si>
  <si>
    <t>The Fountain Trust Company</t>
  </si>
  <si>
    <t>Lee Bank</t>
  </si>
  <si>
    <t>Touchmark National Bank</t>
  </si>
  <si>
    <t>Mars Bank</t>
  </si>
  <si>
    <t>Merchants &amp; Farmers Bank &amp; Trust Company</t>
  </si>
  <si>
    <t>First Bank of Owasso</t>
  </si>
  <si>
    <t>SouthPoint Bank</t>
  </si>
  <si>
    <t>First Seacoast Bank</t>
  </si>
  <si>
    <t>South Ottumwa Savings Bank</t>
  </si>
  <si>
    <t>Ambler Savings Bank</t>
  </si>
  <si>
    <t>Alva State Bank &amp; Trust Company</t>
  </si>
  <si>
    <t>Heartland National Bank</t>
  </si>
  <si>
    <t>Citizens Bank and Trust Company</t>
  </si>
  <si>
    <t>FNB SOUTH</t>
  </si>
  <si>
    <t>FreedomBank</t>
  </si>
  <si>
    <t>Milford Federal Bank</t>
  </si>
  <si>
    <t>WNB FINANCIAL, N.A.</t>
  </si>
  <si>
    <t>Woodlands Bank</t>
  </si>
  <si>
    <t>Capital Community Bank</t>
  </si>
  <si>
    <t>BankNorth</t>
  </si>
  <si>
    <t>Haverhill Bank</t>
  </si>
  <si>
    <t>Schertz Bank &amp; Trust</t>
  </si>
  <si>
    <t>The Bank and Trust, S.S.B.</t>
  </si>
  <si>
    <t>First National Bank Baird</t>
  </si>
  <si>
    <t>CNB Bank, Inc.</t>
  </si>
  <si>
    <t>Universal Bank</t>
  </si>
  <si>
    <t>Northwest Community Bank</t>
  </si>
  <si>
    <t>Citizens Trust Bank</t>
  </si>
  <si>
    <t>Community First Bank, Inc.</t>
  </si>
  <si>
    <t>First Citrus Bank</t>
  </si>
  <si>
    <t>First Piedmont Federal Savings and Loan Association of Gaffney</t>
  </si>
  <si>
    <t>One Florida Bank</t>
  </si>
  <si>
    <t>Commercial Bank and Trust of PA</t>
  </si>
  <si>
    <t>First Century Bank</t>
  </si>
  <si>
    <t>Sage Capital Bank,</t>
  </si>
  <si>
    <t>InFirst Bank</t>
  </si>
  <si>
    <t>The Bank of Bennington</t>
  </si>
  <si>
    <t>Empire State Bank</t>
  </si>
  <si>
    <t>Essex Savings Bank</t>
  </si>
  <si>
    <t>HomeBank</t>
  </si>
  <si>
    <t>FIRST COMMERCIAL BANK</t>
  </si>
  <si>
    <t>PremierBank</t>
  </si>
  <si>
    <t>The Falls City National Bank</t>
  </si>
  <si>
    <t>MidAmerica National Bank</t>
  </si>
  <si>
    <t>Arundel Federal Savings Bank</t>
  </si>
  <si>
    <t>The Karnes County National Bank of Karnes City</t>
  </si>
  <si>
    <t>Connecticut Community Bank, National Association</t>
  </si>
  <si>
    <t>Farmers and Merchants Bank of South Carolina</t>
  </si>
  <si>
    <t>First Utah Bank</t>
  </si>
  <si>
    <t>PyraMax Bank, FSB</t>
  </si>
  <si>
    <t>The State National Bank of Big Spring</t>
  </si>
  <si>
    <t>MidSouth Bank</t>
  </si>
  <si>
    <t>The First National Bank of Carmi</t>
  </si>
  <si>
    <t>Macon Bank and Trust Company</t>
  </si>
  <si>
    <t>Mercer County State Bank</t>
  </si>
  <si>
    <t>The Andover Bank</t>
  </si>
  <si>
    <t>Central Bank of Sedalia</t>
  </si>
  <si>
    <t>Guardian Bank</t>
  </si>
  <si>
    <t>Madison County Bank</t>
  </si>
  <si>
    <t>First National Bank of Eastern Arkansas</t>
  </si>
  <si>
    <t>Pilot Bank</t>
  </si>
  <si>
    <t>First National Bank in Howell</t>
  </si>
  <si>
    <t>Citizens Bank Minnesota</t>
  </si>
  <si>
    <t>FirsTier Bank</t>
  </si>
  <si>
    <t>Monson Savings Bank</t>
  </si>
  <si>
    <t>The Pueblo Bank and Trust Company</t>
  </si>
  <si>
    <t>Roselle Bank</t>
  </si>
  <si>
    <t>First Credit Bank</t>
  </si>
  <si>
    <t>First Option Bank</t>
  </si>
  <si>
    <t>First Liberty Bank</t>
  </si>
  <si>
    <t>American Bank &amp; Trust Company, Inc.</t>
  </si>
  <si>
    <t>Classic Bank, National Association</t>
  </si>
  <si>
    <t>Fifth District Savings Bank</t>
  </si>
  <si>
    <t>Claremont Savings Bank</t>
  </si>
  <si>
    <t>Grand Valley Bank</t>
  </si>
  <si>
    <t>Bay State Savings Bank</t>
  </si>
  <si>
    <t>Countybank</t>
  </si>
  <si>
    <t>Broadway Federal Bank, f.s.b.</t>
  </si>
  <si>
    <t>Slovenian Savings and Loan Association of Canonsburg</t>
  </si>
  <si>
    <t>The Cooperative Bank</t>
  </si>
  <si>
    <t>M.Y. SAFRA BANK, FSB</t>
  </si>
  <si>
    <t>Bank of Kirksville</t>
  </si>
  <si>
    <t>First Federal Savings and Loan Association of Lorain</t>
  </si>
  <si>
    <t>USNY Bank</t>
  </si>
  <si>
    <t>Mauch Chunk Trust Company</t>
  </si>
  <si>
    <t>Bank of Sun Prairie</t>
  </si>
  <si>
    <t>American Bank</t>
  </si>
  <si>
    <t>WOODTRUST BANK</t>
  </si>
  <si>
    <t>Washington County Bank</t>
  </si>
  <si>
    <t>Old Dominion National Bank</t>
  </si>
  <si>
    <t>Texas Bank Financial</t>
  </si>
  <si>
    <t>Pendleton Community Bank, Inc.</t>
  </si>
  <si>
    <t>River Valley Community Bank</t>
  </si>
  <si>
    <t>First Bank Kansas</t>
  </si>
  <si>
    <t>Century Savings Bank</t>
  </si>
  <si>
    <t>Exchange Bank &amp; Trust</t>
  </si>
  <si>
    <t>William Penn Bank</t>
  </si>
  <si>
    <t>The Bank of South Carolina</t>
  </si>
  <si>
    <t>The Citizens National Bank of Somerset</t>
  </si>
  <si>
    <t>Coastal Carolina National Bank</t>
  </si>
  <si>
    <t>RiverWood Bank</t>
  </si>
  <si>
    <t>Herring Bank</t>
  </si>
  <si>
    <t>Hoyne Savings Bank</t>
  </si>
  <si>
    <t>American Nation Bank</t>
  </si>
  <si>
    <t>Middlesex Federal Savings, F.A.</t>
  </si>
  <si>
    <t>DeMotte State Bank</t>
  </si>
  <si>
    <t>First Federal Community Bank, SSB</t>
  </si>
  <si>
    <t>Savings Bank of Walpole</t>
  </si>
  <si>
    <t>Wellington State Bank</t>
  </si>
  <si>
    <t>Athol Savings Bank</t>
  </si>
  <si>
    <t>First Midwest Bank of Poplar Bluff</t>
  </si>
  <si>
    <t>City State Bank</t>
  </si>
  <si>
    <t>Virginia Partners Bank</t>
  </si>
  <si>
    <t>CNB Bank</t>
  </si>
  <si>
    <t>The Milford Bank</t>
  </si>
  <si>
    <t>Terrabank, National Association</t>
  </si>
  <si>
    <t>PromiseOne Bank</t>
  </si>
  <si>
    <t>Sanibel Captiva Community Bank</t>
  </si>
  <si>
    <t>First Federal Community Bank, National Association</t>
  </si>
  <si>
    <t>Evolve Bank &amp; Trust</t>
  </si>
  <si>
    <t>Sauk Valley Bank &amp; Trust Company</t>
  </si>
  <si>
    <t>NewBank</t>
  </si>
  <si>
    <t>The First National Bank of Sonora</t>
  </si>
  <si>
    <t>Sunstate Bank</t>
  </si>
  <si>
    <t>Clear Lake Bank and Trust Company</t>
  </si>
  <si>
    <t>Sterling Federal Bank, F.S.B.</t>
  </si>
  <si>
    <t>The First National Bank of Ottawa</t>
  </si>
  <si>
    <t>Chippewa Valley Bank</t>
  </si>
  <si>
    <t>Springs Valley Bank &amp; Trust Company</t>
  </si>
  <si>
    <t>First Neighbor Bank, National Association</t>
  </si>
  <si>
    <t>The Luzerne Bank</t>
  </si>
  <si>
    <t>Salem Co-operative Bank</t>
  </si>
  <si>
    <t>Susquehanna Community Bank</t>
  </si>
  <si>
    <t>Valliance Bank</t>
  </si>
  <si>
    <t>FNB Community Bank</t>
  </si>
  <si>
    <t>Legacy Bank of Florida</t>
  </si>
  <si>
    <t>First Kentucky Bank, Inc.</t>
  </si>
  <si>
    <t>Southeastern Bank</t>
  </si>
  <si>
    <t>FNBT BANK</t>
  </si>
  <si>
    <t>Home Federal Bank</t>
  </si>
  <si>
    <t>Southwest Bank</t>
  </si>
  <si>
    <t>Fortifi Bank</t>
  </si>
  <si>
    <t>The Bank of Elk River</t>
  </si>
  <si>
    <t>The Eastern Colorado Bank</t>
  </si>
  <si>
    <t>Franklin Savings Bank</t>
  </si>
  <si>
    <t>TruPoint Bank</t>
  </si>
  <si>
    <t>Mifflinburg Bank and Trust Company</t>
  </si>
  <si>
    <t>First Federal Savings and Loan Association of McMinnville</t>
  </si>
  <si>
    <t>Wheatland Bank</t>
  </si>
  <si>
    <t>New OMNI Bank, National Association</t>
  </si>
  <si>
    <t>The Dart Bank</t>
  </si>
  <si>
    <t>Southwest National Bank</t>
  </si>
  <si>
    <t>The Peoples State Bank of Newton, Illinois</t>
  </si>
  <si>
    <t>First Western Bank</t>
  </si>
  <si>
    <t>Crest Savings Bank</t>
  </si>
  <si>
    <t>West Shore Bank</t>
  </si>
  <si>
    <t>Cross County Savings Bank</t>
  </si>
  <si>
    <t>Provident State Bank, Inc.</t>
  </si>
  <si>
    <t>Phoenixville Federal Bank and Trust</t>
  </si>
  <si>
    <t>St. Louis Bank</t>
  </si>
  <si>
    <t>Bank of Prairie du Sac</t>
  </si>
  <si>
    <t>Bank of England</t>
  </si>
  <si>
    <t>First State Bank &amp; Trust</t>
  </si>
  <si>
    <t>Gibsland Bank &amp; Trust Company</t>
  </si>
  <si>
    <t>Bank of Bird-in-Hand</t>
  </si>
  <si>
    <t>Community Bank &amp; Trust, Waco, Texas</t>
  </si>
  <si>
    <t>Capital Bank</t>
  </si>
  <si>
    <t>Mt. McKinley Bank</t>
  </si>
  <si>
    <t>Executive National Bank</t>
  </si>
  <si>
    <t>All America Bank</t>
  </si>
  <si>
    <t>First Century Bank, National Association</t>
  </si>
  <si>
    <t>Royal Bank</t>
  </si>
  <si>
    <t>Touchstone Bank</t>
  </si>
  <si>
    <t>AccessBank Texas</t>
  </si>
  <si>
    <t>First Bank, Upper Michigan</t>
  </si>
  <si>
    <t>Stillman BancCorp N.A.</t>
  </si>
  <si>
    <t>The First National Bank of Gilmer</t>
  </si>
  <si>
    <t>The Maries County Bank</t>
  </si>
  <si>
    <t>BankOrion</t>
  </si>
  <si>
    <t>Marion County State Bank</t>
  </si>
  <si>
    <t>First National Bank &amp; Trust Company of McAlester</t>
  </si>
  <si>
    <t>Western States Bank</t>
  </si>
  <si>
    <t>Reliabank Dakota</t>
  </si>
  <si>
    <t>Field &amp; Main Bank</t>
  </si>
  <si>
    <t>FCN Bank, National Association</t>
  </si>
  <si>
    <t>Main Street Bank Corp.</t>
  </si>
  <si>
    <t>The Queenstown Bank of Maryland</t>
  </si>
  <si>
    <t>Sturgis Bank &amp; Trust Company</t>
  </si>
  <si>
    <t>South Georgia Banking Company</t>
  </si>
  <si>
    <t>Fortress Bank</t>
  </si>
  <si>
    <t>Georgia Banking Company</t>
  </si>
  <si>
    <t>Stone Bank</t>
  </si>
  <si>
    <t>Evergreen Federal Bank</t>
  </si>
  <si>
    <t>Northeast Georgia Bank</t>
  </si>
  <si>
    <t>Providence Bank</t>
  </si>
  <si>
    <t>Mid America Bank</t>
  </si>
  <si>
    <t>CFSBANK</t>
  </si>
  <si>
    <t>F &amp; M Bank</t>
  </si>
  <si>
    <t>First National Bank of Scotia</t>
  </si>
  <si>
    <t>Legence Bank</t>
  </si>
  <si>
    <t>Decorah Bank &amp; Trust Company</t>
  </si>
  <si>
    <t>BlackRidgeBANK</t>
  </si>
  <si>
    <t>Greenville National Bank</t>
  </si>
  <si>
    <t>Peoples Bank &amp; Trust Co.</t>
  </si>
  <si>
    <t>The First National Bank of Mertzon</t>
  </si>
  <si>
    <t>South Louisiana Bank</t>
  </si>
  <si>
    <t>First National Bank of Huntsville</t>
  </si>
  <si>
    <t>Bank of Brenham, National Association</t>
  </si>
  <si>
    <t>Tioga State Bank</t>
  </si>
  <si>
    <t>First Freedom Bank</t>
  </si>
  <si>
    <t>Pacific Enterprise Bank</t>
  </si>
  <si>
    <t>Mainstreet Community Bank of Florida</t>
  </si>
  <si>
    <t>Century Next Bank</t>
  </si>
  <si>
    <t>Peoples Community Bank</t>
  </si>
  <si>
    <t>The Muncy Bank and Trust Company</t>
  </si>
  <si>
    <t>Carolina Bank &amp; Trust Co.</t>
  </si>
  <si>
    <t>CUSB Bank</t>
  </si>
  <si>
    <t>Bank of Eastern Oregon</t>
  </si>
  <si>
    <t>DMB Community Bank</t>
  </si>
  <si>
    <t>The Western State Bank</t>
  </si>
  <si>
    <t>First National Bank of Waterloo</t>
  </si>
  <si>
    <t>First State Bank and Trust Company</t>
  </si>
  <si>
    <t>Bank of Botetourt</t>
  </si>
  <si>
    <t>Texas Bank</t>
  </si>
  <si>
    <t>Wayne Savings Community Bank</t>
  </si>
  <si>
    <t>Community Bank of the Bay</t>
  </si>
  <si>
    <t>Green Belt Bank &amp; Trust</t>
  </si>
  <si>
    <t>CCB Community Bank</t>
  </si>
  <si>
    <t>Florida Capital Bank, National Association</t>
  </si>
  <si>
    <t>Prime Alliance Bank</t>
  </si>
  <si>
    <t>Ledyard National Bank</t>
  </si>
  <si>
    <t>Primebank</t>
  </si>
  <si>
    <t>New Tripoli Bank</t>
  </si>
  <si>
    <t>The Freedom Bank of Virginia</t>
  </si>
  <si>
    <t>Prime Meridian Bank</t>
  </si>
  <si>
    <t>Security Financial Bank</t>
  </si>
  <si>
    <t>The Hardin County Bank</t>
  </si>
  <si>
    <t>Catskill Hudson Bank</t>
  </si>
  <si>
    <t>State Bank of Lizton</t>
  </si>
  <si>
    <t>Oconee Federal Savings and Loan Association</t>
  </si>
  <si>
    <t>Lisle Savings Bank</t>
  </si>
  <si>
    <t>Oxford Bank</t>
  </si>
  <si>
    <t>Bank of the West</t>
  </si>
  <si>
    <t>Jeff Bank</t>
  </si>
  <si>
    <t>BOM Bank</t>
  </si>
  <si>
    <t>Rock Canyon Bank</t>
  </si>
  <si>
    <t>First State Bank of Blakely</t>
  </si>
  <si>
    <t>Citizens National Bank of Greater St. Louis</t>
  </si>
  <si>
    <t>Beach Community Bank</t>
  </si>
  <si>
    <t>Regal Bank</t>
  </si>
  <si>
    <t>Quantum National Bank</t>
  </si>
  <si>
    <t>Middletown Valley Bank</t>
  </si>
  <si>
    <t>The Peoples Bank Co.</t>
  </si>
  <si>
    <t>Walpole Co-operative Bank</t>
  </si>
  <si>
    <t>BNA Bank</t>
  </si>
  <si>
    <t>Northeast Bank</t>
  </si>
  <si>
    <t>Bank of Charles Town</t>
  </si>
  <si>
    <t>Covenant Bank</t>
  </si>
  <si>
    <t>Arthur State Bank</t>
  </si>
  <si>
    <t>Texas Citizens Bank, National Association</t>
  </si>
  <si>
    <t>Maine Community Bank</t>
  </si>
  <si>
    <t>Dairy State Bank</t>
  </si>
  <si>
    <t>Woodsville Guaranty Savings Bank</t>
  </si>
  <si>
    <t>Hatboro Federal Savings, FA</t>
  </si>
  <si>
    <t>HNB National Bank</t>
  </si>
  <si>
    <t>Minster Bank</t>
  </si>
  <si>
    <t>Lindell Bank &amp; Trust Company</t>
  </si>
  <si>
    <t>Everett Co-operative Bank</t>
  </si>
  <si>
    <t>Cumberland Valley National Bank &amp; Trust Company</t>
  </si>
  <si>
    <t>Highland Bank</t>
  </si>
  <si>
    <t>Mansfield Co-operative Bank</t>
  </si>
  <si>
    <t>First Hope Bank, A National Banking Association</t>
  </si>
  <si>
    <t>First &amp; Farmers National Bank, Inc.</t>
  </si>
  <si>
    <t>Midwest Bank</t>
  </si>
  <si>
    <t>Western Commerce Bank</t>
  </si>
  <si>
    <t>The National Capital Bank of Washington</t>
  </si>
  <si>
    <t>Aquesta Bank</t>
  </si>
  <si>
    <t>Putnam Bank</t>
  </si>
  <si>
    <t>CBI Bank &amp; Trust</t>
  </si>
  <si>
    <t>MRV Banks</t>
  </si>
  <si>
    <t>BancCentral, National Association</t>
  </si>
  <si>
    <t>River Bank</t>
  </si>
  <si>
    <t>Unity Bank</t>
  </si>
  <si>
    <t>McFarland State Bank</t>
  </si>
  <si>
    <t>SULLIVAN BANK</t>
  </si>
  <si>
    <t>Resource Bank, National Association</t>
  </si>
  <si>
    <t>American Bank of the North</t>
  </si>
  <si>
    <t>FNBC Bank</t>
  </si>
  <si>
    <t>The Stephenson National Bank and Trust</t>
  </si>
  <si>
    <t>21st Century Bank</t>
  </si>
  <si>
    <t>Industrial Bank</t>
  </si>
  <si>
    <t>Old Missouri Bank</t>
  </si>
  <si>
    <t>FNBC Bank &amp; Trust</t>
  </si>
  <si>
    <t>First Home Bank</t>
  </si>
  <si>
    <t>The First National Bank of McGregor</t>
  </si>
  <si>
    <t>Community Bank of Louisiana</t>
  </si>
  <si>
    <t>Truxton Trust Company</t>
  </si>
  <si>
    <t>Concordia Bank &amp; Trust Company</t>
  </si>
  <si>
    <t>The First National Bank of Middle Tennessee</t>
  </si>
  <si>
    <t>The Northumberland National Bank</t>
  </si>
  <si>
    <t>First Eagle  Bank</t>
  </si>
  <si>
    <t>Fresno First Bank</t>
  </si>
  <si>
    <t>Pioneer Trust Bank, National Association</t>
  </si>
  <si>
    <t>Denmark State Bank</t>
  </si>
  <si>
    <t>Artisans' Bank</t>
  </si>
  <si>
    <t>Grand Savings Bank</t>
  </si>
  <si>
    <t>Pennian Bank</t>
  </si>
  <si>
    <t>VISIONBANK OF IOWA</t>
  </si>
  <si>
    <t>US Metro Bank</t>
  </si>
  <si>
    <t>York Traditions Bank</t>
  </si>
  <si>
    <t>Brannen Bank</t>
  </si>
  <si>
    <t>Windsor Federal Savings and Loan Association</t>
  </si>
  <si>
    <t>Huntington Federal Savings Bank</t>
  </si>
  <si>
    <t>Rio Bank</t>
  </si>
  <si>
    <t>The Fairfield National Bank</t>
  </si>
  <si>
    <t>Calvin B. Taylor Banking Company of Berlin, Maryland</t>
  </si>
  <si>
    <t>Edmonton State Bank</t>
  </si>
  <si>
    <t>First National Bank and Trust Company of Ardmore</t>
  </si>
  <si>
    <t>Palmetto State Bank</t>
  </si>
  <si>
    <t>Legacy National Bank</t>
  </si>
  <si>
    <t>RSI BANK</t>
  </si>
  <si>
    <t>Pilgrim Bank</t>
  </si>
  <si>
    <t>AMG National Trust Bank</t>
  </si>
  <si>
    <t>Belmont Bank &amp; Trust Company</t>
  </si>
  <si>
    <t>GNB Bank</t>
  </si>
  <si>
    <t>AbbyBank</t>
  </si>
  <si>
    <t>First American Bank and Trust Company</t>
  </si>
  <si>
    <t>Franklin Bank &amp; Trust Company</t>
  </si>
  <si>
    <t>InsBank</t>
  </si>
  <si>
    <t>Tolleson Private Bank</t>
  </si>
  <si>
    <t>Citizens Deposit Bank &amp; Trust</t>
  </si>
  <si>
    <t>Pointbank</t>
  </si>
  <si>
    <t>Southcrest Bank, National Association</t>
  </si>
  <si>
    <t>R Bank</t>
  </si>
  <si>
    <t>Southwest Georgia Bank</t>
  </si>
  <si>
    <t>First Southern State Bank</t>
  </si>
  <si>
    <t>Reliance Savings Bank</t>
  </si>
  <si>
    <t>Synergy Bank</t>
  </si>
  <si>
    <t>Geddes Federal Savings and Loan Association</t>
  </si>
  <si>
    <t>Prospect Bank</t>
  </si>
  <si>
    <t>Steuben Trust Company</t>
  </si>
  <si>
    <t>First Bank &amp; Trust Co.</t>
  </si>
  <si>
    <t>Texas Security Bank</t>
  </si>
  <si>
    <t>Frontier State Bank</t>
  </si>
  <si>
    <t>Texas National Bank of Jacksonville</t>
  </si>
  <si>
    <t>Fayetteville Bank</t>
  </si>
  <si>
    <t>BTC Bank</t>
  </si>
  <si>
    <t>American Plus Bank, N.A.</t>
  </si>
  <si>
    <t>Wilson &amp; Muir Bank &amp; Trust Company</t>
  </si>
  <si>
    <t>First National Bank North</t>
  </si>
  <si>
    <t>The Killbuck Savings Bank Company</t>
  </si>
  <si>
    <t>Bank of Pontiac</t>
  </si>
  <si>
    <t>ABINGTON BANK</t>
  </si>
  <si>
    <t>The Old Fort Banking Company</t>
  </si>
  <si>
    <t>Itasca Bank &amp; Trust Co.</t>
  </si>
  <si>
    <t>First National Bank of Gillette</t>
  </si>
  <si>
    <t>The First National Bank of Albany</t>
  </si>
  <si>
    <t>Auto Club Trust, FSB</t>
  </si>
  <si>
    <t>First Community Bank of Tennessee</t>
  </si>
  <si>
    <t>Bank of Central Florida</t>
  </si>
  <si>
    <t>Carver Federal Savings Bank</t>
  </si>
  <si>
    <t>Kleberg  Bank, N.A.</t>
  </si>
  <si>
    <t>Superior National Bank &amp; Trust Company</t>
  </si>
  <si>
    <t>Falcon National Bank</t>
  </si>
  <si>
    <t>First National Bank of Oklahoma</t>
  </si>
  <si>
    <t>The Bank of Southside Virginia</t>
  </si>
  <si>
    <t>The Malvern National Bank</t>
  </si>
  <si>
    <t>Consumers National Bank</t>
  </si>
  <si>
    <t>Blue Ridge Bank and Trust Co.</t>
  </si>
  <si>
    <t>Genesee Regional Bank</t>
  </si>
  <si>
    <t>1st Colonial Community Bank</t>
  </si>
  <si>
    <t>Merchants &amp; Marine Bank</t>
  </si>
  <si>
    <t>Winchester Savings Bank</t>
  </si>
  <si>
    <t>Citizens State Bank of New Castle, Indiana</t>
  </si>
  <si>
    <t>First  Bank of Alabama</t>
  </si>
  <si>
    <t>Apex Bank</t>
  </si>
  <si>
    <t>Security Bank &amp; Trust Company</t>
  </si>
  <si>
    <t>Farmers &amp; Merchants Savings Bank</t>
  </si>
  <si>
    <t>The Evangeline Bank and Trust Company</t>
  </si>
  <si>
    <t>Ballston Spa National Bank</t>
  </si>
  <si>
    <t>The Farmers National Bank of Danville</t>
  </si>
  <si>
    <t>First Central State Bank</t>
  </si>
  <si>
    <t>Progressive Bank</t>
  </si>
  <si>
    <t>Clinton Savings Bank</t>
  </si>
  <si>
    <t>Centennial Bank</t>
  </si>
  <si>
    <t>Somerset Savings Bank, SLA</t>
  </si>
  <si>
    <t>Norwood Co-operative Bank</t>
  </si>
  <si>
    <t>Finance Factors, Ltd.</t>
  </si>
  <si>
    <t>Parkside Financial Bank &amp; Trust</t>
  </si>
  <si>
    <t>Putnam County Bank</t>
  </si>
  <si>
    <t>Southwestern National Bank</t>
  </si>
  <si>
    <t>American Community Bank &amp; Trust</t>
  </si>
  <si>
    <t>The Peoples Bank, Biloxi, Mississippi</t>
  </si>
  <si>
    <t>Millington Bank</t>
  </si>
  <si>
    <t>First State Bank of Middlebury</t>
  </si>
  <si>
    <t>Greene County Commercial Bank</t>
  </si>
  <si>
    <t>Forward Bank</t>
  </si>
  <si>
    <t>Core Bank</t>
  </si>
  <si>
    <t>Bank of Wisconsin Dells</t>
  </si>
  <si>
    <t>Walden Savings Bank</t>
  </si>
  <si>
    <t>Savers Co-operative Bank</t>
  </si>
  <si>
    <t>West Michigan Community Bank</t>
  </si>
  <si>
    <t>Reading Co-operative Bank</t>
  </si>
  <si>
    <t>Vermillion State Bank</t>
  </si>
  <si>
    <t>Liberty Bank and Trust Company</t>
  </si>
  <si>
    <t>Hebron Savings Bank</t>
  </si>
  <si>
    <t>The Federal Savings Bank</t>
  </si>
  <si>
    <t>MapleMark Bank</t>
  </si>
  <si>
    <t>Round Top State Bank</t>
  </si>
  <si>
    <t>Mechanics Cooperative Bank</t>
  </si>
  <si>
    <t>Plains State Bank</t>
  </si>
  <si>
    <t>Skowhegan Savings Bank</t>
  </si>
  <si>
    <t>StonehamBank,  A Co-operative Bank</t>
  </si>
  <si>
    <t>Elmira Savings Bank</t>
  </si>
  <si>
    <t>Baker-Boyer National Bank</t>
  </si>
  <si>
    <t>Midstates Bank, National Association</t>
  </si>
  <si>
    <t>First State Bank Nebraska</t>
  </si>
  <si>
    <t>GBC International Bank</t>
  </si>
  <si>
    <t>Bank of Bridger, National Association</t>
  </si>
  <si>
    <t>Lake Shore Savings Bank</t>
  </si>
  <si>
    <t>The Farmers Bank, Frankfort, Indiana</t>
  </si>
  <si>
    <t>Citizens Bank of Las Cruces</t>
  </si>
  <si>
    <t>Oxford Bank &amp; Trust</t>
  </si>
  <si>
    <t>Home State Bank, National Association</t>
  </si>
  <si>
    <t>United Prairie Bank</t>
  </si>
  <si>
    <t>Presidential Bank, FSB</t>
  </si>
  <si>
    <t>Jefferson Bank and Trust Company</t>
  </si>
  <si>
    <t>Albany Bank and Trust Company National Association</t>
  </si>
  <si>
    <t>PARTNERS BANK OF NEW ENGLAND</t>
  </si>
  <si>
    <t>Pilot Grove Savings Bank</t>
  </si>
  <si>
    <t>American State Bank &amp; Trust Company of Williston</t>
  </si>
  <si>
    <t>Oregon Community Bank</t>
  </si>
  <si>
    <t>The First National Bank of Bastrop</t>
  </si>
  <si>
    <t>Pacific National Bank</t>
  </si>
  <si>
    <t>BAC Community Bank</t>
  </si>
  <si>
    <t>Stifel Trust Company, National Association</t>
  </si>
  <si>
    <t>HomeTown Bank, National Association</t>
  </si>
  <si>
    <t>Jonestown Bank and Trust Company, of Jonestown, Pennsylvania</t>
  </si>
  <si>
    <t>American Federal Bank</t>
  </si>
  <si>
    <t>United Bank &amp; Trust</t>
  </si>
  <si>
    <t>First National Bank of Michigan</t>
  </si>
  <si>
    <t>The First National Bank of Granbury</t>
  </si>
  <si>
    <t>Adams Community Bank</t>
  </si>
  <si>
    <t>Envision Bank</t>
  </si>
  <si>
    <t>Cornerstone National Bank &amp; Trust Company</t>
  </si>
  <si>
    <t>SpiritBank</t>
  </si>
  <si>
    <t>Ciera Bank</t>
  </si>
  <si>
    <t>Bridgewater Savings Bank</t>
  </si>
  <si>
    <t>Border State Bank</t>
  </si>
  <si>
    <t>Hickory Point Bank and Trust</t>
  </si>
  <si>
    <t>First Central Savings Bank</t>
  </si>
  <si>
    <t>The Port Washington State Bank</t>
  </si>
  <si>
    <t>Credit One Bank, National Association</t>
  </si>
  <si>
    <t>Marine Bank</t>
  </si>
  <si>
    <t>The Berkshire Bank</t>
  </si>
  <si>
    <t>Magyar Bank</t>
  </si>
  <si>
    <t>Diamond Bank</t>
  </si>
  <si>
    <t>Saratoga National Bank and Trust</t>
  </si>
  <si>
    <t>Sutton Bank</t>
  </si>
  <si>
    <t>West Alabama Bank &amp; Trust</t>
  </si>
  <si>
    <t>Jefferson Bank of Missouri</t>
  </si>
  <si>
    <t>1st Capital Bank</t>
  </si>
  <si>
    <t>National United</t>
  </si>
  <si>
    <t>Marquis Bank</t>
  </si>
  <si>
    <t>Clear Mountain Bank</t>
  </si>
  <si>
    <t>Northstar Bank</t>
  </si>
  <si>
    <t>Financial Federal Bank</t>
  </si>
  <si>
    <t>Mid-Missouri Bank</t>
  </si>
  <si>
    <t>OneUnited Bank</t>
  </si>
  <si>
    <t>Uwharrie Bank</t>
  </si>
  <si>
    <t>Drummond Community Bank</t>
  </si>
  <si>
    <t>Citizens Bank of Kentucky, Inc.</t>
  </si>
  <si>
    <t>The Bank of Fayette County</t>
  </si>
  <si>
    <t>First Carolina Bank</t>
  </si>
  <si>
    <t>Passumpsic Savings Bank</t>
  </si>
  <si>
    <t>Cornhusker Bank</t>
  </si>
  <si>
    <t>Access Bank</t>
  </si>
  <si>
    <t>First Reliance Bank</t>
  </si>
  <si>
    <t>Crockett National Bank</t>
  </si>
  <si>
    <t>1st Financial Bank USA</t>
  </si>
  <si>
    <t>Texas Gulf Bank, National Association</t>
  </si>
  <si>
    <t>Greenfield Co-operative Bank</t>
  </si>
  <si>
    <t>United Texas Bank</t>
  </si>
  <si>
    <t>Bank of Labor</t>
  </si>
  <si>
    <t>The First National Bank and Trust Co., Chickasha, Oklahoma</t>
  </si>
  <si>
    <t>American State Bank &amp; Trust Company</t>
  </si>
  <si>
    <t>Hawaii National Bank</t>
  </si>
  <si>
    <t>Banco do Brasil Americas</t>
  </si>
  <si>
    <t>North American Banking Company</t>
  </si>
  <si>
    <t>Lakestone Bank &amp; Trust</t>
  </si>
  <si>
    <t>The Juniata Valley Bank</t>
  </si>
  <si>
    <t>The First National Bank of Bemidji</t>
  </si>
  <si>
    <t>Axiom Bank, National Association</t>
  </si>
  <si>
    <t>Regent Bank</t>
  </si>
  <si>
    <t>ChoiceOne Bank</t>
  </si>
  <si>
    <t>NVE Bank</t>
  </si>
  <si>
    <t>Watertown Savings Bank</t>
  </si>
  <si>
    <t>TrailWest Bank</t>
  </si>
  <si>
    <t>Tennessee State Bank</t>
  </si>
  <si>
    <t>International Bank of Chicago</t>
  </si>
  <si>
    <t>The Bank of Canton</t>
  </si>
  <si>
    <t>Iroquois Federal Savings and Loan Association</t>
  </si>
  <si>
    <t>BankIowa of Cedar Rapids</t>
  </si>
  <si>
    <t>First Savings Bank of Hegewisch</t>
  </si>
  <si>
    <t>Vast Bank, National Association</t>
  </si>
  <si>
    <t>Cape Ann Savings Bank</t>
  </si>
  <si>
    <t>NBC OKLAHOMA</t>
  </si>
  <si>
    <t>First Metro Bank</t>
  </si>
  <si>
    <t>The Converse County Bank</t>
  </si>
  <si>
    <t>Prairie State Bank and Trust</t>
  </si>
  <si>
    <t>Unified Bank</t>
  </si>
  <si>
    <t>PrimeSouth Bank</t>
  </si>
  <si>
    <t>Citizens Bank and Trust</t>
  </si>
  <si>
    <t>Vision Bank, National Association</t>
  </si>
  <si>
    <t>Quail Creek Bank, National Association</t>
  </si>
  <si>
    <t>Amerasia Bank</t>
  </si>
  <si>
    <t>First Commercial Bank (USA)</t>
  </si>
  <si>
    <t>The Bank of Hemet</t>
  </si>
  <si>
    <t>Rollstone Bank &amp; Trust</t>
  </si>
  <si>
    <t>Pioneer Bank &amp; Trust</t>
  </si>
  <si>
    <t>United Bank of Michigan</t>
  </si>
  <si>
    <t>Summit State Bank</t>
  </si>
  <si>
    <t>CIBM Bank</t>
  </si>
  <si>
    <t>PriorityOne  Bank</t>
  </si>
  <si>
    <t>Republic Bank &amp; Trust</t>
  </si>
  <si>
    <t>Royal Banks of Missouri</t>
  </si>
  <si>
    <t>Stride Bank, National Association</t>
  </si>
  <si>
    <t>Liberty Savings Bank, F.S.B.</t>
  </si>
  <si>
    <t>Newfield National Bank</t>
  </si>
  <si>
    <t>The estimated increase in the allowance at adoption is primarily the result of significant increases within residential first mortgage, home equity lending, consumer credit card and indirect-other consumer loan classes.  Residential first mortgage and home equity lending products are impacted by having the longest time to maturity.  Additionally, home equity lines of credit have the majority of future principal payment resets not beginning until 2023 and beyond with approximately 48% of the portfolio in a second lien position.  Both consumer credit card and a significant portion of indirect-other consumer point of sale lending through third parties are unsecured</t>
  </si>
  <si>
    <t>Signature Bank of Arkansas</t>
  </si>
  <si>
    <t>Virginia National Bank</t>
  </si>
  <si>
    <t>Platte Valley Bank of Missouri</t>
  </si>
  <si>
    <t>Central Bank of Oklahoma</t>
  </si>
  <si>
    <t>First IC Bank</t>
  </si>
  <si>
    <t>New Peoples Bank, Inc.</t>
  </si>
  <si>
    <t>Winchester Co-operative Bank</t>
  </si>
  <si>
    <t>The Honesdale National Bank</t>
  </si>
  <si>
    <t>SKYLINE NATIONAL BANK</t>
  </si>
  <si>
    <t>First Federal Savings Bank of Twin Falls</t>
  </si>
  <si>
    <t>Brentwood Bank</t>
  </si>
  <si>
    <t>Plains Commerce Bank</t>
  </si>
  <si>
    <t>CoastalStates Bank</t>
  </si>
  <si>
    <t>Commerce State Bank</t>
  </si>
  <si>
    <t>Olympia Federal Savings and Loan Association</t>
  </si>
  <si>
    <t>Benchmark Community Bank</t>
  </si>
  <si>
    <t>Bank of Washington</t>
  </si>
  <si>
    <t>Firstar Bank</t>
  </si>
  <si>
    <t>First Bank of Berne</t>
  </si>
  <si>
    <t>South Atlantic Bank</t>
  </si>
  <si>
    <t>Citizens 1st Bank</t>
  </si>
  <si>
    <t>The Paducah Bank and Trust Company</t>
  </si>
  <si>
    <t>Seattle Bank</t>
  </si>
  <si>
    <t>Anstaff Bank</t>
  </si>
  <si>
    <t>Grove Bank &amp; Trust</t>
  </si>
  <si>
    <t>Bank Forward</t>
  </si>
  <si>
    <t>Oakworth Capital Bank</t>
  </si>
  <si>
    <t>First Palmetto Bank</t>
  </si>
  <si>
    <t>Minnesota Bank &amp; Trust</t>
  </si>
  <si>
    <t>American Riviera Bank</t>
  </si>
  <si>
    <t>Deerwood Bank</t>
  </si>
  <si>
    <t>Sound Community Bank</t>
  </si>
  <si>
    <t>First Northern Bank and Trust Company</t>
  </si>
  <si>
    <t>American River Bank</t>
  </si>
  <si>
    <t>The Fauquier Bank</t>
  </si>
  <si>
    <t>Pacific Coast Bankers' Bank</t>
  </si>
  <si>
    <t>Wauchula State Bank</t>
  </si>
  <si>
    <t>Bank of the James</t>
  </si>
  <si>
    <t>The First National Bank of Bellville</t>
  </si>
  <si>
    <t>The Bennington State Bank</t>
  </si>
  <si>
    <t>The Dime Bank</t>
  </si>
  <si>
    <t>The Richwood Banking Company</t>
  </si>
  <si>
    <t>The Cortland Savings and Banking Company</t>
  </si>
  <si>
    <t>County National Bank</t>
  </si>
  <si>
    <t>First Advantage Bank</t>
  </si>
  <si>
    <t>The Farmers National Bank</t>
  </si>
  <si>
    <t>GNBank, National Association</t>
  </si>
  <si>
    <t>West Gate Bank</t>
  </si>
  <si>
    <t>First Columbia Bank &amp; Trust Co.</t>
  </si>
  <si>
    <t>Pegasus Bank</t>
  </si>
  <si>
    <t>Community National Bank &amp; Trust of Texas</t>
  </si>
  <si>
    <t>Apollo Bank</t>
  </si>
  <si>
    <t>NewFirst National Bank</t>
  </si>
  <si>
    <t>The Pitney Bowes Bank, Inc.</t>
  </si>
  <si>
    <t>Springfield First Community Bank</t>
  </si>
  <si>
    <t>Midwest Regional Bank</t>
  </si>
  <si>
    <t>First Oklahoma Bank</t>
  </si>
  <si>
    <t>Resource Bank</t>
  </si>
  <si>
    <t>NebraskaLand National Bank</t>
  </si>
  <si>
    <t>The North Side Bank and Trust Company</t>
  </si>
  <si>
    <t>Legend Bank, N.A.</t>
  </si>
  <si>
    <t>FIDELITY BANK</t>
  </si>
  <si>
    <t>MidCountry Bank</t>
  </si>
  <si>
    <t>BankFirst</t>
  </si>
  <si>
    <t>Volunteer State Bank</t>
  </si>
  <si>
    <t>The Monticello Banking Company</t>
  </si>
  <si>
    <t>Bogota Savings Bank</t>
  </si>
  <si>
    <t>Wood &amp; Huston Bank</t>
  </si>
  <si>
    <t>The City National Bank of Sulphur Springs</t>
  </si>
  <si>
    <t>Waterford Bank, N.A.</t>
  </si>
  <si>
    <t>Focus Bank</t>
  </si>
  <si>
    <t>Home Federal Savings Bank</t>
  </si>
  <si>
    <t>Hilltop National Bank</t>
  </si>
  <si>
    <t>International Finance Bank</t>
  </si>
  <si>
    <t>The First National Bank of Hutchinson</t>
  </si>
  <si>
    <t>Arizona Bank &amp; Trust</t>
  </si>
  <si>
    <t>Farm Bureau Bank FSB</t>
  </si>
  <si>
    <t>Harleysville Bank</t>
  </si>
  <si>
    <t>Commercial Bank of Texas, National Association</t>
  </si>
  <si>
    <t>First Command Bank</t>
  </si>
  <si>
    <t>United Bankers' Bank</t>
  </si>
  <si>
    <t>First US Bank</t>
  </si>
  <si>
    <t>First Arkansas Bank and Trust</t>
  </si>
  <si>
    <t>Esquire Bank, National Association</t>
  </si>
  <si>
    <t>First Federal Bank of Kansas City</t>
  </si>
  <si>
    <t>Modern Bank, National Association</t>
  </si>
  <si>
    <t>The Yellowstone Bank</t>
  </si>
  <si>
    <t>Atlantic Community Bankers Bank</t>
  </si>
  <si>
    <t>Elkhorn Valley Bank &amp; Trust</t>
  </si>
  <si>
    <t>Southwest Missouri Bank</t>
  </si>
  <si>
    <t>The Bank of Delmarva</t>
  </si>
  <si>
    <t>Wallis Bank</t>
  </si>
  <si>
    <t>Central Bank of Lake of the Ozarks</t>
  </si>
  <si>
    <t>Benchmark Bank</t>
  </si>
  <si>
    <t>Midwest Bank National Association</t>
  </si>
  <si>
    <t>Bank of Travelers Rest</t>
  </si>
  <si>
    <t>Dieterich Bank</t>
  </si>
  <si>
    <t>Southern Michigan Bank &amp; Trust</t>
  </si>
  <si>
    <t>Prevail Bank</t>
  </si>
  <si>
    <t>Pentucket  Bank</t>
  </si>
  <si>
    <t>PeoplesSouth Bank</t>
  </si>
  <si>
    <t>Town And Country Bank</t>
  </si>
  <si>
    <t>Commercial Bank &amp; Trust Co.</t>
  </si>
  <si>
    <t>Great Plains National Bank</t>
  </si>
  <si>
    <t>Nano Banc</t>
  </si>
  <si>
    <t>Adirondack Bank</t>
  </si>
  <si>
    <t>SouthStar Bank, S.S.B.</t>
  </si>
  <si>
    <t>The Commercial and Savings Bank of Millersburg, Ohio</t>
  </si>
  <si>
    <t>Kirkpatrick Bank</t>
  </si>
  <si>
    <t>First Harrison Bank</t>
  </si>
  <si>
    <t>SEVERN SAVINGS BANK, FSB DBA SEVERN BANK</t>
  </si>
  <si>
    <t>Peoples Bank of Alabama</t>
  </si>
  <si>
    <t>Transportation Alliance Bank, Inc. d/b/a TAB Bank</t>
  </si>
  <si>
    <t>Bankers' Bank</t>
  </si>
  <si>
    <t>AuburnBank</t>
  </si>
  <si>
    <t>The Torrington Savings Bank</t>
  </si>
  <si>
    <t>Chain Bridge Bank, National Association</t>
  </si>
  <si>
    <t>Bank of Southern California, N.A.</t>
  </si>
  <si>
    <t>Centric Bank</t>
  </si>
  <si>
    <t>Westbury Bank</t>
  </si>
  <si>
    <t>NBKC Bank</t>
  </si>
  <si>
    <t>The Bank of San Antonio</t>
  </si>
  <si>
    <t>First National Banker's Bank</t>
  </si>
  <si>
    <t>Triumph Bank</t>
  </si>
  <si>
    <t>The Guilford Savings Bank</t>
  </si>
  <si>
    <t>Adams Bank &amp; Trust</t>
  </si>
  <si>
    <t>Wells Fargo Limited</t>
  </si>
  <si>
    <t>Helm Bank USA</t>
  </si>
  <si>
    <t>Liberty Bank for Savings</t>
  </si>
  <si>
    <t>Martha's Vineyard Savings Bank</t>
  </si>
  <si>
    <t>Sturdy Savings Bank</t>
  </si>
  <si>
    <t>Citizens Alliance Bank</t>
  </si>
  <si>
    <t>Great Midwest Bank, S.S.B.</t>
  </si>
  <si>
    <t>Coastal Heritage Bank</t>
  </si>
  <si>
    <t>Katahdin Trust Company</t>
  </si>
  <si>
    <t>Dallas Capital Bank, National Association</t>
  </si>
  <si>
    <t>Two Rivers Bank &amp; Trust</t>
  </si>
  <si>
    <t>State Bank of Texas</t>
  </si>
  <si>
    <t>The First National Bank of South Miami</t>
  </si>
  <si>
    <t>Citizens Union Bank of Shelbyville</t>
  </si>
  <si>
    <t>The First National Bank of Shiner</t>
  </si>
  <si>
    <t>Relyance Bank, National Association</t>
  </si>
  <si>
    <t>Hanover Community Bank</t>
  </si>
  <si>
    <t>Dakota Community Bank &amp; Trust, National Association</t>
  </si>
  <si>
    <t>Industry State Bank</t>
  </si>
  <si>
    <t>Plumas Bank</t>
  </si>
  <si>
    <t>Bank 7</t>
  </si>
  <si>
    <t>State Bank of India (California)</t>
  </si>
  <si>
    <t>Greenfield Savings Bank</t>
  </si>
  <si>
    <t>Bank of Clarke County</t>
  </si>
  <si>
    <t>Piedmont Federal Savings Bank</t>
  </si>
  <si>
    <t>The Croghan Colonial Bank</t>
  </si>
  <si>
    <t>Fortis Private Bank</t>
  </si>
  <si>
    <t>Anderson Brothers Bank</t>
  </si>
  <si>
    <t>The Citizens National Bank of Bluffton</t>
  </si>
  <si>
    <t>The Union Bank Company</t>
  </si>
  <si>
    <t>Security National Bank of Omaha</t>
  </si>
  <si>
    <t>First National Bank of Central Texas</t>
  </si>
  <si>
    <t>Cf Bank, National Association</t>
  </si>
  <si>
    <t>JD Bank</t>
  </si>
  <si>
    <t>Northwest Bank</t>
  </si>
  <si>
    <t>First National Bank of Tennessee</t>
  </si>
  <si>
    <t>Commerce West Bank</t>
  </si>
  <si>
    <t>Horicon Bank</t>
  </si>
  <si>
    <t>American National Bank &amp; Trust</t>
  </si>
  <si>
    <t>MountainOne Bank</t>
  </si>
  <si>
    <t>Bank of the Orient</t>
  </si>
  <si>
    <t>Dime Bank</t>
  </si>
  <si>
    <t>First National Bank of Pulaski</t>
  </si>
  <si>
    <t>First Southern National Bank</t>
  </si>
  <si>
    <t>First Federal Bank of Louisiana</t>
  </si>
  <si>
    <t>Webster Five Cents Savings Bank</t>
  </si>
  <si>
    <t>Troy Bank &amp; Trust Company</t>
  </si>
  <si>
    <t>Premier Valley Bank</t>
  </si>
  <si>
    <t>Mountain Commerce Bank</t>
  </si>
  <si>
    <t>The Farmers National Bank of Emlenton</t>
  </si>
  <si>
    <t>GrandSouth Bank</t>
  </si>
  <si>
    <t>Tradition Capital Bank</t>
  </si>
  <si>
    <t>Northway Bank</t>
  </si>
  <si>
    <t>First National Bank, Ames, Iowa</t>
  </si>
  <si>
    <t>Community West Bank, National Association</t>
  </si>
  <si>
    <t>Signature Bank</t>
  </si>
  <si>
    <t>Cass Commercial Bank</t>
  </si>
  <si>
    <t>Montgomery Bank</t>
  </si>
  <si>
    <t>Kish Bank</t>
  </si>
  <si>
    <t>Central Bank Illinois</t>
  </si>
  <si>
    <t>Fieldpoint Private Bank &amp; Trust</t>
  </si>
  <si>
    <t>Vista Bank</t>
  </si>
  <si>
    <t>First Bankers Trust Company, National Association</t>
  </si>
  <si>
    <t>First American Bank and Trust</t>
  </si>
  <si>
    <t>Third Coast Bank, SSB</t>
  </si>
  <si>
    <t>Citizens Tri-County Bank</t>
  </si>
  <si>
    <t>Bank of the Pacific</t>
  </si>
  <si>
    <t>Amalgamated Bank of Chicago</t>
  </si>
  <si>
    <t>The Nodaway Valley Bank</t>
  </si>
  <si>
    <t>North State Bank</t>
  </si>
  <si>
    <t>The Merchants National Bank</t>
  </si>
  <si>
    <t>Solvay Bank</t>
  </si>
  <si>
    <t>The Cecilian Bank</t>
  </si>
  <si>
    <t>Bath Savings Institution</t>
  </si>
  <si>
    <t>First Federal Savings and Loan Association of Greene Co</t>
  </si>
  <si>
    <t>Merrimack County Savings Bank</t>
  </si>
  <si>
    <t>Marquette Savings Bank</t>
  </si>
  <si>
    <t>Valley Republic Bank</t>
  </si>
  <si>
    <t>Central National Bank</t>
  </si>
  <si>
    <t>Wellesley Bank</t>
  </si>
  <si>
    <t>Citizens Bank of Lafayette</t>
  </si>
  <si>
    <t>MutualOne Bank</t>
  </si>
  <si>
    <t>First State Bank of the Florida Keys</t>
  </si>
  <si>
    <t>EverTrust Bank</t>
  </si>
  <si>
    <t>NorthEast Community Bank</t>
  </si>
  <si>
    <t>Bank Midwest</t>
  </si>
  <si>
    <t>First National Bank and Trust Company of Newtown</t>
  </si>
  <si>
    <t>Cape Cod Co-operative Bank</t>
  </si>
  <si>
    <t>Sabine State Bank and Trust Company</t>
  </si>
  <si>
    <t>Texas Exchange Bank, ssb</t>
  </si>
  <si>
    <t>Chesapeake Bank</t>
  </si>
  <si>
    <t>Thomasville National Bank</t>
  </si>
  <si>
    <t>Bank of New England</t>
  </si>
  <si>
    <t>Ulster Savings Bank</t>
  </si>
  <si>
    <t>Blue Ridge Bank,  National Association</t>
  </si>
  <si>
    <t>WebBank</t>
  </si>
  <si>
    <t>Monona Bank</t>
  </si>
  <si>
    <t>Meadows Bank</t>
  </si>
  <si>
    <t>Blackhawk  Bank</t>
  </si>
  <si>
    <t>Crescent Bank &amp; Trust</t>
  </si>
  <si>
    <t>CoreFirst Bank &amp; Trust</t>
  </si>
  <si>
    <t>BNC National Bank</t>
  </si>
  <si>
    <t>United Fidelity Bank, fsb</t>
  </si>
  <si>
    <t>Chambers Bank</t>
  </si>
  <si>
    <t>Pinnacle Bank - Wyoming</t>
  </si>
  <si>
    <t>Fidelity Co-operative Bank</t>
  </si>
  <si>
    <t>Celtic Bank</t>
  </si>
  <si>
    <t>Affiliated Bank, National Association</t>
  </si>
  <si>
    <t>Rosedale Federal Savings and Loan Association</t>
  </si>
  <si>
    <t>Rhinebeck Bank</t>
  </si>
  <si>
    <t>Heritage Bank, Inc.</t>
  </si>
  <si>
    <t>Bessemer Trust Company</t>
  </si>
  <si>
    <t>First General Bank</t>
  </si>
  <si>
    <t>First Bank and Trust</t>
  </si>
  <si>
    <t>Empire National Bank</t>
  </si>
  <si>
    <t>Patriot Bank, National Association</t>
  </si>
  <si>
    <t>American Bank of Commerce</t>
  </si>
  <si>
    <t>Bank of Jackson Hole</t>
  </si>
  <si>
    <t>First Bank Richmond</t>
  </si>
  <si>
    <t>Standard Bank, PaSB</t>
  </si>
  <si>
    <t>Signature Bank, National Association</t>
  </si>
  <si>
    <t>Suncrest Bank</t>
  </si>
  <si>
    <t>Meredith Village Savings Bank</t>
  </si>
  <si>
    <t>American Bank &amp; Trust</t>
  </si>
  <si>
    <t>Armstrong Bank</t>
  </si>
  <si>
    <t>The Westchester Bank</t>
  </si>
  <si>
    <t>National Bank of Commerce</t>
  </si>
  <si>
    <t>Landmark National Bank</t>
  </si>
  <si>
    <t>Haven Savings Bank</t>
  </si>
  <si>
    <t>Oakstar Bank</t>
  </si>
  <si>
    <t>First Volunteer Bank</t>
  </si>
  <si>
    <t>Guardian Savings Bank, A Federal Savings Bank</t>
  </si>
  <si>
    <t>The Ohio Valley Bank Company</t>
  </si>
  <si>
    <t>Morris Bank</t>
  </si>
  <si>
    <t>First Keystone Community Bank</t>
  </si>
  <si>
    <t>THE VINTON COUNTY NATIONAL BANK</t>
  </si>
  <si>
    <t>Guaranty Bank</t>
  </si>
  <si>
    <t>The Fidelity Deposit and Discount Bank</t>
  </si>
  <si>
    <t>Lone Star State  Bank of West Texas</t>
  </si>
  <si>
    <t>Texas Regional Bank</t>
  </si>
  <si>
    <t>Providence Bank &amp; Trust</t>
  </si>
  <si>
    <t>Golden Bank, National Association</t>
  </si>
  <si>
    <t>Waukesha State Bank</t>
  </si>
  <si>
    <t>The State Bank and Trust Company</t>
  </si>
  <si>
    <t>Saco &amp; Biddeford Savings Institution</t>
  </si>
  <si>
    <t>Newburyport Five Cents Savings Bank</t>
  </si>
  <si>
    <t>The Security National Bank of Sioux City, Iowa</t>
  </si>
  <si>
    <t>Beneficial State Bank</t>
  </si>
  <si>
    <t>FirstBank Southwest</t>
  </si>
  <si>
    <t>Opportunity Bank of Montana</t>
  </si>
  <si>
    <t>Bank of Springfield</t>
  </si>
  <si>
    <t>Citizens National Bank, N.A.</t>
  </si>
  <si>
    <t>The Piedmont Bank</t>
  </si>
  <si>
    <t>Toyota Financial Savings Bank</t>
  </si>
  <si>
    <t>The Old Point National Bank of Phoebus</t>
  </si>
  <si>
    <t>Ponce Bank</t>
  </si>
  <si>
    <t>Professional Bank</t>
  </si>
  <si>
    <t>Marlin Business Bank</t>
  </si>
  <si>
    <t>Northfield Savings Bank</t>
  </si>
  <si>
    <t>Bank of Putnam County</t>
  </si>
  <si>
    <t>The Park Bank</t>
  </si>
  <si>
    <t>CalPrivate Bank</t>
  </si>
  <si>
    <t>Colonial Savings, F.A.</t>
  </si>
  <si>
    <t>Fall River Five Cents Savings Bank</t>
  </si>
  <si>
    <t>Santa Cruz County Bank</t>
  </si>
  <si>
    <t>Armed Forces Bank, National Association</t>
  </si>
  <si>
    <t>Riverview Bank</t>
  </si>
  <si>
    <t>Availa Bank</t>
  </si>
  <si>
    <t>Androscoggin Savings Bank</t>
  </si>
  <si>
    <t>Commercial Bank of California</t>
  </si>
  <si>
    <t>First Western Bank &amp; Trust</t>
  </si>
  <si>
    <t>Pathfinder Bank</t>
  </si>
  <si>
    <t>Wisconsin Bank &amp; Trust</t>
  </si>
  <si>
    <t>Southern States Bank</t>
  </si>
  <si>
    <t>Planters Bank &amp; Trust Company</t>
  </si>
  <si>
    <t>1st Summit Bank</t>
  </si>
  <si>
    <t>Savings Bank of Mendocino County</t>
  </si>
  <si>
    <t>East Cambridge Savings Bank</t>
  </si>
  <si>
    <t>Evergreen Bank Group</t>
  </si>
  <si>
    <t>Provident Savings Bank, F.S.B.</t>
  </si>
  <si>
    <t>Kentucky Bank</t>
  </si>
  <si>
    <t>Independent Bank</t>
  </si>
  <si>
    <t>Thomaston Savings Bank</t>
  </si>
  <si>
    <t>Congressional Bank</t>
  </si>
  <si>
    <t>Salisbury Bank and Trust Company</t>
  </si>
  <si>
    <t>Savings Bank of Danbury</t>
  </si>
  <si>
    <t>The Provident Bank</t>
  </si>
  <si>
    <t>Commonwealth Bank and Trust Company</t>
  </si>
  <si>
    <t>INLAND BANK &amp; TRUST</t>
  </si>
  <si>
    <t>Virginia Commonwealth Bank</t>
  </si>
  <si>
    <t>Coastal Community Bank</t>
  </si>
  <si>
    <t>Avidbank</t>
  </si>
  <si>
    <t>Seacoast Commerce Bank</t>
  </si>
  <si>
    <t>North Easton Savings Bank</t>
  </si>
  <si>
    <t>Chelsea Groton Bank</t>
  </si>
  <si>
    <t>Bank of Utica</t>
  </si>
  <si>
    <t>Oak Valley Community Bank</t>
  </si>
  <si>
    <t>Meridian Bank</t>
  </si>
  <si>
    <t>Security First Bank</t>
  </si>
  <si>
    <t>California Bank of Commerce</t>
  </si>
  <si>
    <t>Whitaker Bank</t>
  </si>
  <si>
    <t>INB, National Association</t>
  </si>
  <si>
    <t>Ameriserv Financial Bank</t>
  </si>
  <si>
    <t>Kennebec Savings Bank</t>
  </si>
  <si>
    <t>COMMONWEALTH BUSINESS BANK</t>
  </si>
  <si>
    <t>Planters Bank, Inc.</t>
  </si>
  <si>
    <t>The Lyons National Bank</t>
  </si>
  <si>
    <t>Cenlar FSB</t>
  </si>
  <si>
    <t>Kitsap Bank</t>
  </si>
  <si>
    <t>Citizens National Bank of Texas</t>
  </si>
  <si>
    <t>The First National Bank and Trust Company</t>
  </si>
  <si>
    <t>The Ephrata National Bank</t>
  </si>
  <si>
    <t>Security State Bank &amp; Trust</t>
  </si>
  <si>
    <t>Mabrey Bank</t>
  </si>
  <si>
    <t>Embassy Bank for the Lehigh Valley</t>
  </si>
  <si>
    <t>Crystal Lake Bank and Trust Company, National Association</t>
  </si>
  <si>
    <t>Open Bank</t>
  </si>
  <si>
    <t>Sunrise Banks, National Association</t>
  </si>
  <si>
    <t>The Middlefield Banking Company</t>
  </si>
  <si>
    <t>Riverview Community Bank</t>
  </si>
  <si>
    <t>The Moody National Bank</t>
  </si>
  <si>
    <t>The Lowell Five Cent Savings Bank</t>
  </si>
  <si>
    <t>FNCB Bank</t>
  </si>
  <si>
    <t>The Citizens Bank of Philadelphia, Mississippi</t>
  </si>
  <si>
    <t>Medallion Bank</t>
  </si>
  <si>
    <t>First Bank Financial Centre</t>
  </si>
  <si>
    <t>Alma Bank</t>
  </si>
  <si>
    <t>BankWest, Inc.</t>
  </si>
  <si>
    <t>Progress Bank and Trust</t>
  </si>
  <si>
    <t>Forcht Bank, National Association</t>
  </si>
  <si>
    <t>Peoples National Bank , N.A.</t>
  </si>
  <si>
    <t>Washington Financial Bank</t>
  </si>
  <si>
    <t>QNB Bank</t>
  </si>
  <si>
    <t>Schaumburg Bank &amp; Trust Company, National Association</t>
  </si>
  <si>
    <t>Orange Bank &amp;Trust Company</t>
  </si>
  <si>
    <t>Queensborough National Bank &amp; Trust Company</t>
  </si>
  <si>
    <t>Premier Bank, Inc.</t>
  </si>
  <si>
    <t>CFG Community Bank</t>
  </si>
  <si>
    <t>Jersey Shore State Bank</t>
  </si>
  <si>
    <t>Wayne Bank</t>
  </si>
  <si>
    <t>CorTrust Bank National Association</t>
  </si>
  <si>
    <t>Norway Savings Bank</t>
  </si>
  <si>
    <t>The Adirondack Trust Company</t>
  </si>
  <si>
    <t>Community Financial Services Bank</t>
  </si>
  <si>
    <t>Limestone Bank, Inc.</t>
  </si>
  <si>
    <t>First Western Trust Bank</t>
  </si>
  <si>
    <t>PEDESTAL BANK</t>
  </si>
  <si>
    <t>Horizon Bank, SSB</t>
  </si>
  <si>
    <t>Malaga Bank F.S.B.</t>
  </si>
  <si>
    <t>Gorham Savings Bank</t>
  </si>
  <si>
    <t>State Bank of Southern Utah</t>
  </si>
  <si>
    <t>Malvern Bank N.A.</t>
  </si>
  <si>
    <t>The Conway National Bank</t>
  </si>
  <si>
    <t>Timberland Bank</t>
  </si>
  <si>
    <t>Farmers and Merchants Trust Company of Chambersburg</t>
  </si>
  <si>
    <t>Select Bank &amp; Trust Company</t>
  </si>
  <si>
    <t>South Central Bank,  Inc.</t>
  </si>
  <si>
    <t>MainStreet Bank</t>
  </si>
  <si>
    <t>BankFirst Financial Services</t>
  </si>
  <si>
    <t>Five Points Bank</t>
  </si>
  <si>
    <t>Western State Bank</t>
  </si>
  <si>
    <t>First Northern Bank of Dixon</t>
  </si>
  <si>
    <t>Falcon International Bank</t>
  </si>
  <si>
    <t>First Federal Savings and Loan Association of Port Angeles</t>
  </si>
  <si>
    <t>Prudential Bank</t>
  </si>
  <si>
    <t>Glenview State Bank</t>
  </si>
  <si>
    <t>Illinois Bank &amp; Trust</t>
  </si>
  <si>
    <t>North Dallas Bank &amp; Trust Co.</t>
  </si>
  <si>
    <t>U. S. Century Bank</t>
  </si>
  <si>
    <t>Bank of Blue Valley</t>
  </si>
  <si>
    <t>mBank</t>
  </si>
  <si>
    <t>The National Bank of Blacksburg</t>
  </si>
  <si>
    <t>State Bank of Cross Plains</t>
  </si>
  <si>
    <t>Community National Bank &amp; Trust</t>
  </si>
  <si>
    <t>Peoples Bank SB</t>
  </si>
  <si>
    <t>Kennebunk Savings Bank</t>
  </si>
  <si>
    <t>CNB Bank and Trust, N.A.</t>
  </si>
  <si>
    <t>Newtown Savings Bank</t>
  </si>
  <si>
    <t>Somerset Trust Company</t>
  </si>
  <si>
    <t>Heritage Southeast Bank</t>
  </si>
  <si>
    <t>Mahopac Bank</t>
  </si>
  <si>
    <t>State Bank of the Lakes, National Association</t>
  </si>
  <si>
    <t>The First National Bank in Sioux Falls</t>
  </si>
  <si>
    <t>Centreville Bank</t>
  </si>
  <si>
    <t>First Financial Northwest Bank</t>
  </si>
  <si>
    <t>The First National Bank of Fort Smith</t>
  </si>
  <si>
    <t>Ion Bank</t>
  </si>
  <si>
    <t>River Bank &amp; Trust</t>
  </si>
  <si>
    <t>Lincoln Savings Bank</t>
  </si>
  <si>
    <t>Central Bank of The Ozarks</t>
  </si>
  <si>
    <t>Fidelity Bank &amp; Trust</t>
  </si>
  <si>
    <t>Starion Bank</t>
  </si>
  <si>
    <t>North Shore Bank, a Co-operative Bank</t>
  </si>
  <si>
    <t>Radius Bank</t>
  </si>
  <si>
    <t>Bank Iowa</t>
  </si>
  <si>
    <t>West Texas National Bank</t>
  </si>
  <si>
    <t>The Bank of New York Mellon Trust Company, National Association</t>
  </si>
  <si>
    <t>Capital Bank, National Association</t>
  </si>
  <si>
    <t>IncredibleBank</t>
  </si>
  <si>
    <t>NEXTIER BANK, NATIONAL ASSOCIATION</t>
  </si>
  <si>
    <t>First Farmers and Merchants Bank</t>
  </si>
  <si>
    <t>Easthampton Savings Bank</t>
  </si>
  <si>
    <t>Blackhawk Bank &amp; Trust</t>
  </si>
  <si>
    <t>Cache Valley Bank</t>
  </si>
  <si>
    <t>Bank of Tennessee</t>
  </si>
  <si>
    <t>Pacific Mercantile Bank</t>
  </si>
  <si>
    <t>The Citizens National Bank of Meridian</t>
  </si>
  <si>
    <t>Bank of Utah</t>
  </si>
  <si>
    <t>First United Bank &amp; Trust</t>
  </si>
  <si>
    <t>Essex Bank</t>
  </si>
  <si>
    <t>Sunwest Bank</t>
  </si>
  <si>
    <t>The Bank of Greene County</t>
  </si>
  <si>
    <t>Evans Bank, National Association</t>
  </si>
  <si>
    <t>Florence Bank</t>
  </si>
  <si>
    <t>The Bank of Princeton</t>
  </si>
  <si>
    <t>First Citizens Community Bank</t>
  </si>
  <si>
    <t>Tri City National Bank</t>
  </si>
  <si>
    <t>Texas First Bank</t>
  </si>
  <si>
    <t>Texas Community Bank</t>
  </si>
  <si>
    <t>Merchants Bank of Commerce</t>
  </si>
  <si>
    <t>Five Star Bank</t>
  </si>
  <si>
    <t>Westfield Bank, FSB</t>
  </si>
  <si>
    <t>Hawthorn Bank</t>
  </si>
  <si>
    <t>BankFinancial, National Association</t>
  </si>
  <si>
    <t>Country Club Bank</t>
  </si>
  <si>
    <t>Southern Bancorp Bank</t>
  </si>
  <si>
    <t>Gateway First Bank</t>
  </si>
  <si>
    <t>The Bank of Castile</t>
  </si>
  <si>
    <t>Colony Bank</t>
  </si>
  <si>
    <t>Luana Savings Bank</t>
  </si>
  <si>
    <t>Extraco Banks, National Association</t>
  </si>
  <si>
    <t>St. Charles Bank &amp; Trust Company, National Association</t>
  </si>
  <si>
    <t>Machias Savings Bank</t>
  </si>
  <si>
    <t>Citizens Community Federal National Association</t>
  </si>
  <si>
    <t>FVCbank</t>
  </si>
  <si>
    <t>Dedham Institution for Savings</t>
  </si>
  <si>
    <t>Shore United Bank</t>
  </si>
  <si>
    <t>Fairfield County Bank</t>
  </si>
  <si>
    <t>South Shore Bank</t>
  </si>
  <si>
    <t>Beal Bank, SSB</t>
  </si>
  <si>
    <t>Cedar Rapids Bank and Trust Company</t>
  </si>
  <si>
    <t>First Florida Integrity Bank</t>
  </si>
  <si>
    <t>John Marshall Bank</t>
  </si>
  <si>
    <t>Level One Bank</t>
  </si>
  <si>
    <t>The Farmers &amp; Merchants State Bank</t>
  </si>
  <si>
    <t>Leader Bank, National Association</t>
  </si>
  <si>
    <t>1st Constitution Bank</t>
  </si>
  <si>
    <t>Green Dot Bank DBA Bonneville Bank</t>
  </si>
  <si>
    <t>Central Valley Community Bank</t>
  </si>
  <si>
    <t>Montecito Bank &amp; Trust</t>
  </si>
  <si>
    <t>Old Plank Trail Community Bank, National Association</t>
  </si>
  <si>
    <t>Marquette Bank</t>
  </si>
  <si>
    <t>Citizens and Farmers Bank</t>
  </si>
  <si>
    <t>Shinhan Bank America</t>
  </si>
  <si>
    <t>Beverly Bank &amp; Trust Company, National Association</t>
  </si>
  <si>
    <t>Northrim Bank</t>
  </si>
  <si>
    <t>Metro City Bank</t>
  </si>
  <si>
    <t>LCNB National Bank</t>
  </si>
  <si>
    <t>Citizens &amp; Northern Bank</t>
  </si>
  <si>
    <t>Dubuque Bank and Trust Company</t>
  </si>
  <si>
    <t>Cashmere Valley Bank</t>
  </si>
  <si>
    <t>Traditional Bank, Inc.</t>
  </si>
  <si>
    <t>Avidia Bank</t>
  </si>
  <si>
    <t>Think Mutual Bank</t>
  </si>
  <si>
    <t>American Bank Center</t>
  </si>
  <si>
    <t>Parke Bank</t>
  </si>
  <si>
    <t>Libertyville Bank &amp; Trust Company, National Association</t>
  </si>
  <si>
    <t>Country Bank for Savings</t>
  </si>
  <si>
    <t>Pioneer Bank, SSB</t>
  </si>
  <si>
    <t>Quad City Bank and Trust Company</t>
  </si>
  <si>
    <t>ACNB Bank</t>
  </si>
  <si>
    <t>Frandsen Bank &amp; Trust</t>
  </si>
  <si>
    <t>1st Security Bank of Washington</t>
  </si>
  <si>
    <t>Banesco USA</t>
  </si>
  <si>
    <t>Farmers Bank &amp; Trust Company</t>
  </si>
  <si>
    <t>FirstCapital Bank of Texas, National Association</t>
  </si>
  <si>
    <t>Bank Independent</t>
  </si>
  <si>
    <t>American Momentum Bank</t>
  </si>
  <si>
    <t>United Bank of Iowa</t>
  </si>
  <si>
    <t>Pacific City Bank</t>
  </si>
  <si>
    <t>BankNewport</t>
  </si>
  <si>
    <t>FCB Banks</t>
  </si>
  <si>
    <t>SouthEast Bank</t>
  </si>
  <si>
    <t>First County Bank</t>
  </si>
  <si>
    <t>Bank of New Hampshire</t>
  </si>
  <si>
    <t>Bank of Ann Arbor</t>
  </si>
  <si>
    <t>New Mexico Bank &amp; Trust</t>
  </si>
  <si>
    <t>Isabella Bank</t>
  </si>
  <si>
    <t>UniBank for Savings</t>
  </si>
  <si>
    <t>VIST Bank</t>
  </si>
  <si>
    <t>First State Bank of Uvalde</t>
  </si>
  <si>
    <t>Manasquan Bank</t>
  </si>
  <si>
    <t>AIMBank</t>
  </si>
  <si>
    <t>First Dakota National Bank</t>
  </si>
  <si>
    <t>BayCoast Bank</t>
  </si>
  <si>
    <t>Chemung Canal Trust Company</t>
  </si>
  <si>
    <t>USAA Savings Bank</t>
  </si>
  <si>
    <t>Union County Savings Bank</t>
  </si>
  <si>
    <t>BTH Bank, National Association</t>
  </si>
  <si>
    <t>D. L. Evans Bank</t>
  </si>
  <si>
    <t>Community Bank of the Chesapeake</t>
  </si>
  <si>
    <t>Yakima Federal Savings and Loan Association</t>
  </si>
  <si>
    <t>ESSA Bank &amp; Trust</t>
  </si>
  <si>
    <t>The Bank of Missouri</t>
  </si>
  <si>
    <t>Emprise Bank</t>
  </si>
  <si>
    <t>Gulf Coast Bank and Trust Company</t>
  </si>
  <si>
    <t>First Citizens National Bank</t>
  </si>
  <si>
    <t>Blue Foundry Bank</t>
  </si>
  <si>
    <t>Bryant Bank</t>
  </si>
  <si>
    <t>Village Bank and Trust, National Association</t>
  </si>
  <si>
    <t>Austin Bank, Texas National Association</t>
  </si>
  <si>
    <t>First Bank of Highland Park</t>
  </si>
  <si>
    <t>Merchants Bank, National Association</t>
  </si>
  <si>
    <t>The Bank of Tampa</t>
  </si>
  <si>
    <t>Seaside National Bank &amp; Trust</t>
  </si>
  <si>
    <t>Bankwell Bank</t>
  </si>
  <si>
    <t>PeoplesBank, a Codorus Valley Company</t>
  </si>
  <si>
    <t>Habib American Bank</t>
  </si>
  <si>
    <t>Reliant Bank</t>
  </si>
  <si>
    <t>CB&amp;S Bank, Inc.</t>
  </si>
  <si>
    <t>National Exchange Bank and Trust</t>
  </si>
  <si>
    <t>American First National Bank</t>
  </si>
  <si>
    <t>WestStar Bank</t>
  </si>
  <si>
    <t>First Farmers Bank and Trust Company</t>
  </si>
  <si>
    <t>First Federal Savings and Loan Association of Lakewood</t>
  </si>
  <si>
    <t>Mascoma Bank</t>
  </si>
  <si>
    <t>MVB Bank, Inc</t>
  </si>
  <si>
    <t>Bank of Guam</t>
  </si>
  <si>
    <t>The First Bank and Trust Company</t>
  </si>
  <si>
    <t>Banterra Bank</t>
  </si>
  <si>
    <t>Jefferson Bank</t>
  </si>
  <si>
    <t>Maspeth Federal Savings and Loan Association</t>
  </si>
  <si>
    <t>CENTRAL BANK OF ST. LOUIS</t>
  </si>
  <si>
    <t>Red River Bank</t>
  </si>
  <si>
    <t>United Business Bank</t>
  </si>
  <si>
    <t>WaterStone Bank, SSB</t>
  </si>
  <si>
    <t>Carrollton Bank</t>
  </si>
  <si>
    <t>SB One Bank</t>
  </si>
  <si>
    <t>Republic Bank of Chicago</t>
  </si>
  <si>
    <t>Colorado Federal Savings Bank</t>
  </si>
  <si>
    <t>Wheaton Bank &amp; Trust, National Association</t>
  </si>
  <si>
    <t>Woori America Bank</t>
  </si>
  <si>
    <t>CapStar Bank</t>
  </si>
  <si>
    <t>First PREMIER Bank</t>
  </si>
  <si>
    <t>North Shore Bank, FSB</t>
  </si>
  <si>
    <t>Midwest BankCentre</t>
  </si>
  <si>
    <t>MutualBank</t>
  </si>
  <si>
    <t>Cross River Bank</t>
  </si>
  <si>
    <t xml:space="preserve"> Entities will apply the standard’s provisions as a cumulative-effect adjustment to retained earnings as of the beginning of the first reporting period in which the guidance is effective (i.e., modified retrospective approach). </t>
  </si>
  <si>
    <t>Tompkins Trust Company</t>
  </si>
  <si>
    <t>Macatawa Bank</t>
  </si>
  <si>
    <t>Minnwest Bank</t>
  </si>
  <si>
    <t>The Fidelity Bank</t>
  </si>
  <si>
    <t>First Business Bank</t>
  </si>
  <si>
    <t>Territorial Savings Bank</t>
  </si>
  <si>
    <t>STAR Financial Bank</t>
  </si>
  <si>
    <t>Academy Bank, National Association</t>
  </si>
  <si>
    <t>Bessemer Trust Company, National Association</t>
  </si>
  <si>
    <t>First Guaranty Bank</t>
  </si>
  <si>
    <t>Interaudi Bank</t>
  </si>
  <si>
    <t>Silvergate Bank</t>
  </si>
  <si>
    <t>KS StateBank</t>
  </si>
  <si>
    <t>Investar Bank, National Association</t>
  </si>
  <si>
    <t>FineMark National Bank &amp; Trust</t>
  </si>
  <si>
    <t>Vantage Bank Texas</t>
  </si>
  <si>
    <t>First National Bank Texas</t>
  </si>
  <si>
    <t>Westfield Bank</t>
  </si>
  <si>
    <t>El Dorado Savings Bank, F.S.B.</t>
  </si>
  <si>
    <t>Northpointe Bank</t>
  </si>
  <si>
    <t>Home Bank, National Association</t>
  </si>
  <si>
    <t>Bank First, N.A.</t>
  </si>
  <si>
    <t>State Bank of India</t>
  </si>
  <si>
    <t>Central Bank of Boone County</t>
  </si>
  <si>
    <t>Mid Penn Bank</t>
  </si>
  <si>
    <t>Northern Bank &amp; Trust Company</t>
  </si>
  <si>
    <t>Home Federal Bank of Tennessee</t>
  </si>
  <si>
    <t>BAC Florida Bank</t>
  </si>
  <si>
    <t>Stifel Bank</t>
  </si>
  <si>
    <t>Bridgewater Bank</t>
  </si>
  <si>
    <t>Southern First Bank</t>
  </si>
  <si>
    <t>b1BANK</t>
  </si>
  <si>
    <t>Stearns Bank National Association</t>
  </si>
  <si>
    <t>The National Bank of Indianapolis</t>
  </si>
  <si>
    <t>Citywide Banks</t>
  </si>
  <si>
    <t>Bristol County Savings Bank</t>
  </si>
  <si>
    <t>Civista Bank</t>
  </si>
  <si>
    <t>West Suburban Bank</t>
  </si>
  <si>
    <t>Guaranty Bank &amp; Trust, N.A.</t>
  </si>
  <si>
    <t>Amboy Bank</t>
  </si>
  <si>
    <t>Penn Community Bank</t>
  </si>
  <si>
    <t>Alerus Financial, National Association</t>
  </si>
  <si>
    <t>Howard Bank</t>
  </si>
  <si>
    <t>Choice Financial Group</t>
  </si>
  <si>
    <t>Gate City Bank</t>
  </si>
  <si>
    <t>Does not plan to early adopt</t>
  </si>
  <si>
    <t>Orrstown Bank</t>
  </si>
  <si>
    <t>Spirit of Texas Bank, SSB</t>
  </si>
  <si>
    <t>American Business Bank</t>
  </si>
  <si>
    <t>Summit Community Bank, Inc</t>
  </si>
  <si>
    <t>Altabank</t>
  </si>
  <si>
    <t>VeraBank, National Association</t>
  </si>
  <si>
    <t>Central Bank of the Midwest</t>
  </si>
  <si>
    <t>Fidelity Bank, National Association</t>
  </si>
  <si>
    <t>Town Bank, National Association</t>
  </si>
  <si>
    <t>Lone Star National Bank</t>
  </si>
  <si>
    <t>The Farmers National Bank of Canfield</t>
  </si>
  <si>
    <t>Barrington Bank &amp; Trust Company, National Association</t>
  </si>
  <si>
    <t>SmartBank</t>
  </si>
  <si>
    <t>Needham Bank</t>
  </si>
  <si>
    <t>American National Bank and Trust Company</t>
  </si>
  <si>
    <t>West Bank</t>
  </si>
  <si>
    <t>Peoples Security Bank and Trust Company</t>
  </si>
  <si>
    <t>First National Bank of America</t>
  </si>
  <si>
    <t>North American Savings Bank, F.S.B.</t>
  </si>
  <si>
    <t>Poppy Bank</t>
  </si>
  <si>
    <t>Bank Rhode Island</t>
  </si>
  <si>
    <t>Glens Falls National Bank and Trust Company</t>
  </si>
  <si>
    <t>Mizrahi Tefahot Bank, Ltd.</t>
  </si>
  <si>
    <t>Hingham Institution for Savings</t>
  </si>
  <si>
    <t>Bank of the Sierra</t>
  </si>
  <si>
    <t>Independence Bank of Kentucky</t>
  </si>
  <si>
    <t>First State Community Bank</t>
  </si>
  <si>
    <t>Old Second National Bank</t>
  </si>
  <si>
    <t>Parkway Bank and Trust Company</t>
  </si>
  <si>
    <t>ANB Bank</t>
  </si>
  <si>
    <t>Texas Bank and Trust Company</t>
  </si>
  <si>
    <t>The Central Trust Bank</t>
  </si>
  <si>
    <t>Dacotah Bank</t>
  </si>
  <si>
    <t>NATIONAL COOPERATIVE BANK, N.A.</t>
  </si>
  <si>
    <t>EnerBank USA</t>
  </si>
  <si>
    <t>Bank of Marin</t>
  </si>
  <si>
    <t>Sumitomo Mitsui Trust Bank (U.S.A.) Limited</t>
  </si>
  <si>
    <t>TIB The Independent Bankersbank, National Association</t>
  </si>
  <si>
    <t>SONABANK</t>
  </si>
  <si>
    <t>WEX Bank</t>
  </si>
  <si>
    <t>Central Bank &amp; Trust Company</t>
  </si>
  <si>
    <t>Wilson Bank and Trust</t>
  </si>
  <si>
    <t>Royal Business Bank</t>
  </si>
  <si>
    <t>John Deere Financial, f.s.b.</t>
  </si>
  <si>
    <t>Revere Bank</t>
  </si>
  <si>
    <t>Cambridge Trust Company</t>
  </si>
  <si>
    <t>Northbrook Bank and Trust Company, National Association</t>
  </si>
  <si>
    <t>Burke &amp; Herbert Bank &amp; Trust Company</t>
  </si>
  <si>
    <t>Industrial and Commercial Bank of China USA, National Association</t>
  </si>
  <si>
    <t>BCB Community Bank</t>
  </si>
  <si>
    <t>Atlantic Capital Bank, National Association</t>
  </si>
  <si>
    <t>Heartland Bank and Trust Company</t>
  </si>
  <si>
    <t>Southern Bank and Trust Company</t>
  </si>
  <si>
    <t>PeoplesBank</t>
  </si>
  <si>
    <t>BankPlus</t>
  </si>
  <si>
    <t>The Canandaigua National Bank and Trust Company</t>
  </si>
  <si>
    <t>The Bank of East Asia Ltd.</t>
  </si>
  <si>
    <t>Security Bank of Kansas City</t>
  </si>
  <si>
    <t>Inwood National Bank</t>
  </si>
  <si>
    <t>Spencer Savings Bank, SLA</t>
  </si>
  <si>
    <t>Capital City Bank</t>
  </si>
  <si>
    <t>RCB Bank</t>
  </si>
  <si>
    <t>Enterprise Bank and Trust Company</t>
  </si>
  <si>
    <t>City Bank</t>
  </si>
  <si>
    <t>Sterling Bank and Trust, FSB</t>
  </si>
  <si>
    <t>Community Bank of Mississippi</t>
  </si>
  <si>
    <t>Hills Bank and Trust Company</t>
  </si>
  <si>
    <t>Hinsdale Bank &amp; Trust Company, National Association</t>
  </si>
  <si>
    <t>Republic Bank</t>
  </si>
  <si>
    <t>Metropolitan Commercial Bank</t>
  </si>
  <si>
    <t>Bank of Stockton</t>
  </si>
  <si>
    <t>Bank of India</t>
  </si>
  <si>
    <t>First Federal Bank of the Midwest</t>
  </si>
  <si>
    <t>InterBank</t>
  </si>
  <si>
    <t>First International Bank &amp; Trust</t>
  </si>
  <si>
    <t>The American National Bank of Texas</t>
  </si>
  <si>
    <t>HomeTrust Bank</t>
  </si>
  <si>
    <t>CommunityBank of Texas, N.A.</t>
  </si>
  <si>
    <t>Nicolet National Bank</t>
  </si>
  <si>
    <t>Mercantile Bank of Michigan</t>
  </si>
  <si>
    <t>The Cape Cod Five Cents Savings Bank</t>
  </si>
  <si>
    <t>Bar Harbor Bank &amp; Trust</t>
  </si>
  <si>
    <t>CTBC Bank Corp. (USA)</t>
  </si>
  <si>
    <t>Institution for Savings in Newburyport and Its Vicinity</t>
  </si>
  <si>
    <t>Stock Yards Bank &amp; Trust Company</t>
  </si>
  <si>
    <t>Firstrust Savings Bank</t>
  </si>
  <si>
    <t>Farmers &amp; Merchants Bank of Central California</t>
  </si>
  <si>
    <t>First American Trust, FSB</t>
  </si>
  <si>
    <t>First Mid Bank &amp; Trust, National Association</t>
  </si>
  <si>
    <t>First National Bank Alaska</t>
  </si>
  <si>
    <t>Happy State Bank</t>
  </si>
  <si>
    <t>Broadway National Bank</t>
  </si>
  <si>
    <t>Principal Bank</t>
  </si>
  <si>
    <t>Alpine Bank</t>
  </si>
  <si>
    <t>Franklin Synergy Bank</t>
  </si>
  <si>
    <t>First Financial Bank, National Association</t>
  </si>
  <si>
    <t>HarborOne Bank</t>
  </si>
  <si>
    <t>The First, A National Banking Association</t>
  </si>
  <si>
    <t>Equity Bank</t>
  </si>
  <si>
    <t>Merrick Bank</t>
  </si>
  <si>
    <t>Stockman Bank of Montana</t>
  </si>
  <si>
    <t>E*TRADE Savings Bank</t>
  </si>
  <si>
    <t>Carter Bank &amp; Trust</t>
  </si>
  <si>
    <t>Morton Community Bank</t>
  </si>
  <si>
    <t>The First National Bank of Long Island</t>
  </si>
  <si>
    <t>First Internet Bank of Indiana</t>
  </si>
  <si>
    <t>Heritage Bank of Commerce</t>
  </si>
  <si>
    <t>AMERIPRISE BANK, FSB</t>
  </si>
  <si>
    <t>Sunflower Bank, National Association</t>
  </si>
  <si>
    <t>Cambridge Savings Bank</t>
  </si>
  <si>
    <t>Ocean Bank</t>
  </si>
  <si>
    <t>Community Trust Bank, Inc.</t>
  </si>
  <si>
    <t>Fremont Bank</t>
  </si>
  <si>
    <t>German American Bank</t>
  </si>
  <si>
    <t>Manufacturers Bank</t>
  </si>
  <si>
    <t>The Camden National Bank</t>
  </si>
  <si>
    <t>Bank of Colorado</t>
  </si>
  <si>
    <t>RBC Bank, (Georgia) National Association</t>
  </si>
  <si>
    <t>Lake Forest Bank &amp; Trust Company, National Association</t>
  </si>
  <si>
    <t>MidWestOne Bank</t>
  </si>
  <si>
    <t>Wilmington Trust, National Association</t>
  </si>
  <si>
    <t>Centier Bank</t>
  </si>
  <si>
    <t>CresCom Bank</t>
  </si>
  <si>
    <t>Bangor Savings Bank</t>
  </si>
  <si>
    <t>Live Oak Banking Company</t>
  </si>
  <si>
    <t>BNB Bank</t>
  </si>
  <si>
    <t>Lake City Bank</t>
  </si>
  <si>
    <t>CrossFirst Bank</t>
  </si>
  <si>
    <t>Middlesex Savings Bank</t>
  </si>
  <si>
    <t>City National Bank of West Virginia</t>
  </si>
  <si>
    <t>Brookline  Bank</t>
  </si>
  <si>
    <t>Bankers Trust Company</t>
  </si>
  <si>
    <t>Allegiance Bank</t>
  </si>
  <si>
    <t>TBK BANK, SSB</t>
  </si>
  <si>
    <t>Northfield Bank</t>
  </si>
  <si>
    <t>Salem Five Cents Savings Bank</t>
  </si>
  <si>
    <t>Peapack-Gladstone Bank</t>
  </si>
  <si>
    <t>Johnson Bank</t>
  </si>
  <si>
    <t>TrustCo Bank</t>
  </si>
  <si>
    <t>The Bryn Mawr Trust Company</t>
  </si>
  <si>
    <t>The Washington Trust Company, of Westerly</t>
  </si>
  <si>
    <t>Origin Bank</t>
  </si>
  <si>
    <t>Amalgamated Bank</t>
  </si>
  <si>
    <t>Univest  Bank and Trust Co.</t>
  </si>
  <si>
    <t>Century Bank and Trust Company</t>
  </si>
  <si>
    <t>Beal Bank USA</t>
  </si>
  <si>
    <t>Byline Bank</t>
  </si>
  <si>
    <t>Hanmi Bank</t>
  </si>
  <si>
    <t>Westamerica Bank</t>
  </si>
  <si>
    <t>Republic Bank &amp; Trust Company</t>
  </si>
  <si>
    <t>Wells Fargo Bank South Central, National Association</t>
  </si>
  <si>
    <t>The Bancorp Bank</t>
  </si>
  <si>
    <t>Intrust Bank, National Association</t>
  </si>
  <si>
    <t>Amarillo National Bank</t>
  </si>
  <si>
    <t>Ridgewood Savings Bank</t>
  </si>
  <si>
    <t>NBH Bank</t>
  </si>
  <si>
    <t>Emigrant Bank</t>
  </si>
  <si>
    <t>Central Pacific Bank</t>
  </si>
  <si>
    <t>PR</t>
  </si>
  <si>
    <t>Banco Santander Puerto Rico</t>
  </si>
  <si>
    <t>Charles Schwab Trust Bank</t>
  </si>
  <si>
    <t>Midland States Bank</t>
  </si>
  <si>
    <t>Merchants Bank of Indiana</t>
  </si>
  <si>
    <t>ConnectOne Bank</t>
  </si>
  <si>
    <t>MetaBank</t>
  </si>
  <si>
    <t>First Foundation Bank</t>
  </si>
  <si>
    <t>East Boston Savings Bank</t>
  </si>
  <si>
    <t>Dime Community Bank</t>
  </si>
  <si>
    <t>Woodforest National Bank</t>
  </si>
  <si>
    <t>Tri Counties Bank</t>
  </si>
  <si>
    <t>Bell Bank</t>
  </si>
  <si>
    <t>Kearny Bank</t>
  </si>
  <si>
    <t>1st Source Bank</t>
  </si>
  <si>
    <t>Mizuho Bank (USA)</t>
  </si>
  <si>
    <t>Lakeland Bank</t>
  </si>
  <si>
    <t>Southside Bank</t>
  </si>
  <si>
    <t>HomeStreet Bank</t>
  </si>
  <si>
    <t>Wintrust Bank, National Association</t>
  </si>
  <si>
    <t>Bank Leumi USA</t>
  </si>
  <si>
    <t>Flushing Bank</t>
  </si>
  <si>
    <t>Luther Burbank Savings</t>
  </si>
  <si>
    <t>Seacoast National Bank</t>
  </si>
  <si>
    <t>Washington Trust Bank</t>
  </si>
  <si>
    <t>American Savings Bank, FSB</t>
  </si>
  <si>
    <t>Enterprise Bank &amp; Trust</t>
  </si>
  <si>
    <t>Farmers and Merchants Bank of Long Beach</t>
  </si>
  <si>
    <t>Tristate Capital Bank</t>
  </si>
  <si>
    <t>BancFirst</t>
  </si>
  <si>
    <t>Banc of California, National Association</t>
  </si>
  <si>
    <t>Bank Hapoalim B.M.</t>
  </si>
  <si>
    <t>Veritex Community Bank</t>
  </si>
  <si>
    <t>Amerant Bank, National Association</t>
  </si>
  <si>
    <t>Opus Bank</t>
  </si>
  <si>
    <t>OceanFirst Bank, National Association</t>
  </si>
  <si>
    <t>First Commonwealth Bank</t>
  </si>
  <si>
    <t>Safra National Bank of New York</t>
  </si>
  <si>
    <t>The Park National Bank</t>
  </si>
  <si>
    <t>Sandy Spring Bank</t>
  </si>
  <si>
    <t>S&amp;T Bank</t>
  </si>
  <si>
    <t>Boston Private Bank &amp; Trust Company</t>
  </si>
  <si>
    <t>ServisFirst Bank</t>
  </si>
  <si>
    <t>EagleBank</t>
  </si>
  <si>
    <t>Dollar Bank, Federal Savings Bank</t>
  </si>
  <si>
    <t>Oriental Bank</t>
  </si>
  <si>
    <t>Capitol Federal Savings Bank</t>
  </si>
  <si>
    <t>Comenity Capital Bank</t>
  </si>
  <si>
    <t>NBT Bank, National Association</t>
  </si>
  <si>
    <t>Busey Bank</t>
  </si>
  <si>
    <t>NexBank, SSB</t>
  </si>
  <si>
    <t>Israel Discount Bank of New York</t>
  </si>
  <si>
    <t>Provident Bank</t>
  </si>
  <si>
    <t>Popular Bank</t>
  </si>
  <si>
    <t>BMW Bank of North America</t>
  </si>
  <si>
    <t>Bank of Baroda</t>
  </si>
  <si>
    <t>Optum Bank, Inc.</t>
  </si>
  <si>
    <t>Community Bank, National Association</t>
  </si>
  <si>
    <t>Citizens Business Bank</t>
  </si>
  <si>
    <t>PlainsCapital Bank</t>
  </si>
  <si>
    <t>Rockland Trust Company</t>
  </si>
  <si>
    <t>Customers Bank</t>
  </si>
  <si>
    <t>Axos Bank</t>
  </si>
  <si>
    <t>Eastern Bank</t>
  </si>
  <si>
    <t>Pacific Premier Bank</t>
  </si>
  <si>
    <t>Towne Bank</t>
  </si>
  <si>
    <t>Wilmington Savings Fund Society, FSB</t>
  </si>
  <si>
    <t>Banner Bank</t>
  </si>
  <si>
    <t>First Merchants Bank</t>
  </si>
  <si>
    <t>FirstBank Puerto Rico</t>
  </si>
  <si>
    <t>Great Western Bank</t>
  </si>
  <si>
    <t>Bremer Bank, National Association</t>
  </si>
  <si>
    <t>Berkshire Bank</t>
  </si>
  <si>
    <t>Renasant Bank</t>
  </si>
  <si>
    <t>Trustmark National Bank</t>
  </si>
  <si>
    <t>Glacier Bank</t>
  </si>
  <si>
    <t>Bank of America California, National Association</t>
  </si>
  <si>
    <t>Comenity Bank</t>
  </si>
  <si>
    <t>Columbia State Bank</t>
  </si>
  <si>
    <t>Stifel Bank and Trust</t>
  </si>
  <si>
    <t>Charles Schwab Premier Bank</t>
  </si>
  <si>
    <t>First Interstate Bank</t>
  </si>
  <si>
    <t>Third Federal Savings and Loan Association of Cleveland</t>
  </si>
  <si>
    <t>Bank of Hope</t>
  </si>
  <si>
    <t>WesBanco Bank, Inc.</t>
  </si>
  <si>
    <t>Apple Bank for Savings</t>
  </si>
  <si>
    <t>City National Bank of Florida</t>
  </si>
  <si>
    <t>South State Bank</t>
  </si>
  <si>
    <t>Wells Fargo National Bank West</t>
  </si>
  <si>
    <t>Washington Federal Bank, National Association</t>
  </si>
  <si>
    <t>State Farm Bank, F.S.B.</t>
  </si>
  <si>
    <t>CenterState Bank, National Association</t>
  </si>
  <si>
    <t>Atlantic Union Bank</t>
  </si>
  <si>
    <t>Simmons Bank</t>
  </si>
  <si>
    <t>First Midwest Bank</t>
  </si>
  <si>
    <t>Cadence Bank, N.A.</t>
  </si>
  <si>
    <t>TD Bank USA, National Association</t>
  </si>
  <si>
    <t>Bank of Hawaii</t>
  </si>
  <si>
    <t>Cathay Bank</t>
  </si>
  <si>
    <t>Ameris Bank</t>
  </si>
  <si>
    <t>Arvest Bank</t>
  </si>
  <si>
    <t>First Hawaiian Bank</t>
  </si>
  <si>
    <t>Old National Bank</t>
  </si>
  <si>
    <t>BancorpSouth Bank</t>
  </si>
  <si>
    <t>Fulton Bank, National Association</t>
  </si>
  <si>
    <t>First National Bank of Omaha</t>
  </si>
  <si>
    <t>MidFirst Bank</t>
  </si>
  <si>
    <t>Flagstar Bank, FSB</t>
  </si>
  <si>
    <t>Bank OZK</t>
  </si>
  <si>
    <t>UMB Bank, National Association</t>
  </si>
  <si>
    <t>Raymond James Bank, National Association</t>
  </si>
  <si>
    <t>Investors Bank</t>
  </si>
  <si>
    <t>Pacific Western Bank</t>
  </si>
  <si>
    <t>Western Alliance Bank</t>
  </si>
  <si>
    <t>Umpqua Bank</t>
  </si>
  <si>
    <t>BNY Mellon, National Association</t>
  </si>
  <si>
    <t>Webster Bank, National Association</t>
  </si>
  <si>
    <t>Sterling National Bank</t>
  </si>
  <si>
    <t>Hancock Whitney Bank</t>
  </si>
  <si>
    <t>Iberiabank</t>
  </si>
  <si>
    <t>Prosperity Bank</t>
  </si>
  <si>
    <t>Associated Bank, National Association</t>
  </si>
  <si>
    <t>Texas Capital Bank, National Association</t>
  </si>
  <si>
    <t>Sallie Mae Bank</t>
  </si>
  <si>
    <t>BankUnited, National Association</t>
  </si>
  <si>
    <t>CIBC Bank USA</t>
  </si>
  <si>
    <t>Barclays Bank Delaware</t>
  </si>
  <si>
    <t>Frost  Bank</t>
  </si>
  <si>
    <t>First National Bank of Pennsylvania</t>
  </si>
  <si>
    <t>Valley National Bank</t>
  </si>
  <si>
    <t>Deutsche Bank Trust Company Americas</t>
  </si>
  <si>
    <t>First-Citizens Bank &amp; Trust Company</t>
  </si>
  <si>
    <t>Banco Popular de Puerto Rico</t>
  </si>
  <si>
    <t>TIAA, FSB</t>
  </si>
  <si>
    <t>BOKF, National Association</t>
  </si>
  <si>
    <t>First Horizon Bank</t>
  </si>
  <si>
    <t>East West Bank</t>
  </si>
  <si>
    <t>E*TRADE Bank</t>
  </si>
  <si>
    <t>CIT Bank, National Association</t>
  </si>
  <si>
    <t>TCF National Bank</t>
  </si>
  <si>
    <t>Synovus Bank</t>
  </si>
  <si>
    <t>New York Community Bank</t>
  </si>
  <si>
    <t>UBS Bank USA</t>
  </si>
  <si>
    <t>Zions Bancorporation, N.A.</t>
  </si>
  <si>
    <t>Silicon Valley Bank</t>
  </si>
  <si>
    <t>Comerica Bank</t>
  </si>
  <si>
    <t>Morgan Stanley Private Bank, National Association</t>
  </si>
  <si>
    <t>Santander Bank, N.A.</t>
  </si>
  <si>
    <t>USAA Federal Savings Bank</t>
  </si>
  <si>
    <t>Synchrony Bank</t>
  </si>
  <si>
    <t>BBVA USA</t>
  </si>
  <si>
    <t>First Republic Bank</t>
  </si>
  <si>
    <t>Capital One Bank (USA), National Association</t>
  </si>
  <si>
    <t>MUFG Union Bank, National Association</t>
  </si>
  <si>
    <t>BMO Harris Bank National Association</t>
  </si>
  <si>
    <t>Morgan Stanley Bank, National Association</t>
  </si>
  <si>
    <t>HSBC Bank USA, National Association</t>
  </si>
  <si>
    <t>Charles Schwab Bank</t>
  </si>
  <si>
    <t>Goldman Sachs Bank USA</t>
  </si>
  <si>
    <t xml:space="preserve"> </t>
  </si>
  <si>
    <t xml:space="preserve">The Firm currently intends to estimate losses over a two-year forecast period using the weighted-average of a range of macroeconomic scenarios (established on a Firmwide basis), and then revert to longer term historical loss experience to estimate losses over more extended periods. • </t>
  </si>
  <si>
    <t>The Bank of New York Mellon</t>
  </si>
  <si>
    <t>TD Bank, National Association</t>
  </si>
  <si>
    <t>Initially Skipped</t>
  </si>
  <si>
    <t>Couldn't Find Anything</t>
  </si>
  <si>
    <t>Completed</t>
  </si>
  <si>
    <t>NOTES</t>
  </si>
  <si>
    <t>CECL METHOD</t>
  </si>
  <si>
    <t>STALP</t>
  </si>
  <si>
    <t>CERT</t>
  </si>
  <si>
    <t>ASSET</t>
  </si>
  <si>
    <t>NAME</t>
  </si>
  <si>
    <t>FED_RSSD</t>
  </si>
  <si>
    <t>=institutions("fed_rssd, name, asset,cert,stalp","active=1", "cert")</t>
  </si>
  <si>
    <t>True Asset Size</t>
  </si>
  <si>
    <t>Amount in Millions</t>
  </si>
  <si>
    <t>State</t>
  </si>
  <si>
    <t>***Cumulative***</t>
  </si>
  <si>
    <t/>
  </si>
  <si>
    <t>CUMULATIVE</t>
  </si>
  <si>
    <t>ALLL - 12/31/19</t>
  </si>
  <si>
    <t xml:space="preserve">Day 1 CECL Impact </t>
  </si>
  <si>
    <t>ACL - 1/1/20</t>
  </si>
  <si>
    <t>Reserve Build - Q1-2020 (COVID)</t>
  </si>
  <si>
    <t>ACL - 3/31/20</t>
  </si>
  <si>
    <t>Increase in Reserve due to CECL</t>
  </si>
  <si>
    <t>Increase in Reserve due to COVID</t>
  </si>
  <si>
    <t>ACL - 3/31/20 as a pct of Loan Balance</t>
  </si>
  <si>
    <t>Asset Size</t>
  </si>
  <si>
    <t>dollars in millions</t>
  </si>
  <si>
    <t>Click here to see a list of all public banks contributing to this analysis</t>
  </si>
  <si>
    <t>CEOs Need to Start Prepping for the Worst-Case Scenario</t>
  </si>
  <si>
    <t>How One Bank Uses Invictus Stress Tests</t>
  </si>
  <si>
    <t xml:space="preserve">COVID-19 and Your ALLL: Now What?   </t>
  </si>
  <si>
    <t>Links to Top Content by Invictus Group</t>
  </si>
  <si>
    <t>The Shortfalls of Loan-Level CRE Stress Testing in a COVID-19 World</t>
  </si>
  <si>
    <t>Regression Depression: Uh Oh, Your Model is Wrong</t>
  </si>
  <si>
    <t>How to Keep Your M&amp;A Deals Alive During COVID-19</t>
  </si>
  <si>
    <t>Free On-Demand Webinar: Why Community Banks Need Stress Testing Now More than Ever</t>
  </si>
  <si>
    <t>Disclaimer:  Invictus Group takes no responsibility for any errors, improper translation, or omissions from this analysis.</t>
  </si>
  <si>
    <t>Breakdown of the Loan Loss Reserve (ACL) Increase in Q1-2020 for Publicly Traded Banks that Adopted CECL</t>
  </si>
  <si>
    <t>Publicly-Traded Banks that Adopted CECL</t>
  </si>
  <si>
    <t>ACL - 3/31/20 as a percent of Loan Balance</t>
  </si>
  <si>
    <t>unusual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</si>
</sst>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_(&quot;$&quot;* #,##0.0_);_(&quot;$&quot;* \(#,##0.0\);_(&quot;$&quot;* &quot;-&quot;??_);_(@_)"/>
  </numFmts>
  <fonts count="16">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sz val="10"/>
      <color rgb="FF000000"/>
      <name val="&amp;quot"/>
    </font>
    <font>
      <sz val="10"/>
      <color rgb="FF000000"/>
      <name val="Inherit"/>
    </font>
    <font>
      <sz val="10"/>
      <color rgb="FF000000"/>
      <name val="Times New Roman"/>
      <family val="1"/>
    </font>
    <font>
      <sz val="10"/>
      <color theme="1"/>
      <name val="Inherit"/>
    </font>
    <font>
      <sz val="11"/>
      <color theme="9" tint="0.39997558519241921"/>
      <name val="Calibri"/>
      <family val="2"/>
      <scheme val="minor"/>
    </font>
    <font>
      <u/>
      <sz val="11"/>
      <color theme="10"/>
      <name val="Calibri"/>
      <family val="2"/>
      <scheme val="minor"/>
    </font>
    <font>
      <sz val="10"/>
      <color rgb="FF212529"/>
      <name val="Inherit"/>
    </font>
    <font>
      <sz val="10"/>
      <color rgb="FF222222"/>
      <name val="Inherit"/>
    </font>
    <font>
      <i/>
      <sz val="11"/>
      <color theme="1"/>
      <name val="Calibri"/>
      <family val="2"/>
      <scheme val="minor"/>
    </font>
    <font>
      <b/>
      <i/>
      <sz val="11"/>
      <color theme="1"/>
      <name val="Calibri"/>
      <family val="2"/>
      <scheme val="minor"/>
    </font>
    <font>
      <sz val="8"/>
      <color theme="1"/>
      <name val="Calibri"/>
      <family val="2"/>
      <scheme val="minor"/>
    </font>
  </fonts>
  <fills count="9">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F000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5" tint="0.79998168889431442"/>
        <bgColor indexed="64"/>
      </patternFill>
    </fill>
  </fills>
  <borders count="30">
    <border>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cellStyleXfs>
  <cellXfs count="119">
    <xf numFmtId="0" fontId="0" fillId="0" borderId="0" xfId="0"/>
    <xf numFmtId="9" fontId="0" fillId="0" borderId="0" xfId="1" applyFont="1"/>
    <xf numFmtId="44" fontId="0" fillId="2" borderId="1" xfId="2" applyFont="1" applyFill="1" applyBorder="1"/>
    <xf numFmtId="44" fontId="0" fillId="0" borderId="0" xfId="2" applyFont="1"/>
    <xf numFmtId="44" fontId="0" fillId="0" borderId="7" xfId="2" applyFont="1" applyFill="1" applyBorder="1"/>
    <xf numFmtId="44" fontId="0" fillId="2" borderId="7" xfId="2" applyFont="1" applyFill="1" applyBorder="1"/>
    <xf numFmtId="0" fontId="0" fillId="2" borderId="8" xfId="0" applyFill="1" applyBorder="1"/>
    <xf numFmtId="9" fontId="0" fillId="0" borderId="6" xfId="1" applyFont="1" applyFill="1" applyBorder="1"/>
    <xf numFmtId="44" fontId="0" fillId="0" borderId="1" xfId="2" applyFont="1" applyFill="1" applyBorder="1"/>
    <xf numFmtId="0" fontId="0" fillId="0" borderId="0" xfId="0" applyFill="1"/>
    <xf numFmtId="0" fontId="0" fillId="0" borderId="8" xfId="0" applyFill="1" applyBorder="1"/>
    <xf numFmtId="0" fontId="2" fillId="2" borderId="3" xfId="0" applyFont="1" applyFill="1" applyBorder="1"/>
    <xf numFmtId="14" fontId="2" fillId="2" borderId="4" xfId="0" applyNumberFormat="1" applyFont="1" applyFill="1" applyBorder="1"/>
    <xf numFmtId="0" fontId="2" fillId="2" borderId="4" xfId="0" applyFont="1" applyFill="1" applyBorder="1"/>
    <xf numFmtId="0" fontId="2" fillId="2" borderId="5" xfId="0" applyFont="1" applyFill="1" applyBorder="1"/>
    <xf numFmtId="9" fontId="0" fillId="0" borderId="9" xfId="0" applyNumberFormat="1" applyBorder="1"/>
    <xf numFmtId="9" fontId="2" fillId="0" borderId="2" xfId="1" applyFont="1" applyFill="1" applyBorder="1"/>
    <xf numFmtId="9" fontId="0" fillId="0" borderId="2" xfId="0" applyNumberFormat="1" applyBorder="1"/>
    <xf numFmtId="9" fontId="0" fillId="3" borderId="2" xfId="0" applyNumberFormat="1" applyFill="1" applyBorder="1"/>
    <xf numFmtId="9" fontId="0" fillId="3" borderId="9" xfId="0" applyNumberFormat="1" applyFill="1" applyBorder="1"/>
    <xf numFmtId="9" fontId="2" fillId="3" borderId="2" xfId="1" applyFont="1" applyFill="1" applyBorder="1"/>
    <xf numFmtId="0" fontId="2" fillId="3" borderId="2" xfId="0" applyFont="1" applyFill="1" applyBorder="1"/>
    <xf numFmtId="0" fontId="2" fillId="2" borderId="10" xfId="0" applyFont="1" applyFill="1" applyBorder="1"/>
    <xf numFmtId="44" fontId="0" fillId="0" borderId="11" xfId="2" applyFont="1" applyFill="1" applyBorder="1"/>
    <xf numFmtId="0" fontId="4" fillId="0" borderId="0" xfId="0" applyFont="1"/>
    <xf numFmtId="0" fontId="5" fillId="0" borderId="0" xfId="0" applyFont="1"/>
    <xf numFmtId="0" fontId="6" fillId="0" borderId="0" xfId="0" applyFont="1" applyAlignment="1">
      <alignment horizontal="center" vertical="center" wrapText="1"/>
    </xf>
    <xf numFmtId="0" fontId="0" fillId="0" borderId="0" xfId="0" applyAlignment="1">
      <alignment horizontal="left" vertical="center" wrapText="1"/>
    </xf>
    <xf numFmtId="0" fontId="3" fillId="0" borderId="0" xfId="0" applyFont="1"/>
    <xf numFmtId="0" fontId="7" fillId="0" borderId="0" xfId="0" applyFont="1"/>
    <xf numFmtId="0" fontId="6" fillId="0" borderId="0" xfId="0" applyFont="1"/>
    <xf numFmtId="0" fontId="8" fillId="0" borderId="0" xfId="0" applyFont="1" applyAlignment="1">
      <alignment horizontal="justify" vertical="center"/>
    </xf>
    <xf numFmtId="0" fontId="9" fillId="0" borderId="0" xfId="0" applyFont="1"/>
    <xf numFmtId="0" fontId="10" fillId="0" borderId="0" xfId="3" applyAlignment="1">
      <alignment horizontal="left" vertical="center" wrapText="1"/>
    </xf>
    <xf numFmtId="0" fontId="0" fillId="0" borderId="0" xfId="0" applyAlignment="1">
      <alignment horizontal="center" vertical="center" wrapText="1"/>
    </xf>
    <xf numFmtId="0" fontId="11" fillId="0" borderId="0" xfId="0" applyFont="1"/>
    <xf numFmtId="0" fontId="0" fillId="3" borderId="0" xfId="0" applyFill="1"/>
    <xf numFmtId="0" fontId="12" fillId="0" borderId="0" xfId="0" applyFont="1"/>
    <xf numFmtId="0" fontId="0" fillId="2" borderId="0" xfId="0" applyFill="1"/>
    <xf numFmtId="44" fontId="0" fillId="2" borderId="0" xfId="2" applyFont="1" applyFill="1"/>
    <xf numFmtId="0" fontId="0" fillId="4" borderId="0" xfId="0" applyFill="1"/>
    <xf numFmtId="44" fontId="0" fillId="4" borderId="0" xfId="2" applyFont="1" applyFill="1"/>
    <xf numFmtId="0" fontId="0" fillId="5" borderId="0" xfId="0" applyFill="1"/>
    <xf numFmtId="44" fontId="0" fillId="5" borderId="0" xfId="2" applyFont="1" applyFill="1"/>
    <xf numFmtId="0" fontId="0" fillId="0" borderId="0" xfId="0" quotePrefix="1"/>
    <xf numFmtId="0" fontId="0" fillId="6" borderId="0" xfId="0" applyFill="1"/>
    <xf numFmtId="10" fontId="0" fillId="0" borderId="0" xfId="1" applyNumberFormat="1" applyFont="1" applyFill="1"/>
    <xf numFmtId="0" fontId="0" fillId="0" borderId="0" xfId="0" applyAlignment="1">
      <alignment horizontal="center"/>
    </xf>
    <xf numFmtId="0" fontId="0" fillId="0" borderId="12" xfId="0" applyFill="1" applyBorder="1"/>
    <xf numFmtId="44" fontId="0" fillId="0" borderId="13" xfId="2" applyFont="1" applyFill="1" applyBorder="1"/>
    <xf numFmtId="44" fontId="0" fillId="0" borderId="14" xfId="2" applyFont="1" applyFill="1" applyBorder="1"/>
    <xf numFmtId="9" fontId="0" fillId="0" borderId="15" xfId="1" applyFont="1" applyFill="1" applyBorder="1"/>
    <xf numFmtId="9" fontId="0" fillId="0" borderId="8" xfId="1" applyFont="1" applyFill="1" applyBorder="1"/>
    <xf numFmtId="9" fontId="0" fillId="2" borderId="8" xfId="1" applyFont="1" applyFill="1" applyBorder="1"/>
    <xf numFmtId="9" fontId="0" fillId="0" borderId="12" xfId="1" applyFont="1" applyFill="1" applyBorder="1"/>
    <xf numFmtId="10" fontId="0" fillId="0" borderId="8" xfId="1" applyNumberFormat="1" applyFont="1" applyFill="1" applyBorder="1"/>
    <xf numFmtId="10" fontId="0" fillId="2" borderId="8" xfId="1" applyNumberFormat="1" applyFont="1" applyFill="1" applyBorder="1"/>
    <xf numFmtId="10" fontId="0" fillId="0" borderId="12" xfId="1" applyNumberFormat="1" applyFont="1" applyFill="1" applyBorder="1"/>
    <xf numFmtId="10" fontId="0" fillId="3" borderId="2" xfId="0" applyNumberFormat="1" applyFill="1" applyBorder="1"/>
    <xf numFmtId="10" fontId="0" fillId="0" borderId="2" xfId="0" applyNumberFormat="1" applyBorder="1"/>
    <xf numFmtId="164" fontId="2" fillId="0" borderId="1" xfId="2" applyNumberFormat="1" applyFont="1" applyFill="1" applyBorder="1"/>
    <xf numFmtId="164" fontId="2" fillId="2" borderId="1" xfId="2" applyNumberFormat="1" applyFont="1" applyFill="1" applyBorder="1"/>
    <xf numFmtId="164" fontId="2" fillId="0" borderId="13" xfId="2" applyNumberFormat="1" applyFont="1" applyFill="1" applyBorder="1"/>
    <xf numFmtId="9" fontId="0" fillId="2" borderId="6" xfId="1" applyFont="1" applyFill="1" applyBorder="1"/>
    <xf numFmtId="165" fontId="0" fillId="0" borderId="1" xfId="2" applyNumberFormat="1" applyFont="1" applyFill="1" applyBorder="1"/>
    <xf numFmtId="165" fontId="0" fillId="0" borderId="11" xfId="2" applyNumberFormat="1" applyFont="1" applyFill="1" applyBorder="1"/>
    <xf numFmtId="165" fontId="0" fillId="0" borderId="7" xfId="2" applyNumberFormat="1" applyFont="1" applyFill="1" applyBorder="1"/>
    <xf numFmtId="165" fontId="0" fillId="2" borderId="1" xfId="2" applyNumberFormat="1" applyFont="1" applyFill="1" applyBorder="1"/>
    <xf numFmtId="165" fontId="0" fillId="2" borderId="7" xfId="2" applyNumberFormat="1" applyFont="1" applyFill="1" applyBorder="1"/>
    <xf numFmtId="165" fontId="0" fillId="0" borderId="13" xfId="2" applyNumberFormat="1" applyFont="1" applyFill="1" applyBorder="1"/>
    <xf numFmtId="165" fontId="0" fillId="0" borderId="14" xfId="2" applyNumberFormat="1" applyFont="1" applyFill="1" applyBorder="1"/>
    <xf numFmtId="164" fontId="14" fillId="8" borderId="16" xfId="2" applyNumberFormat="1" applyFont="1" applyFill="1" applyBorder="1" applyAlignment="1"/>
    <xf numFmtId="165" fontId="13" fillId="8" borderId="16" xfId="2" applyNumberFormat="1" applyFont="1" applyFill="1" applyBorder="1" applyAlignment="1"/>
    <xf numFmtId="9" fontId="0" fillId="8" borderId="0" xfId="1" applyFont="1" applyFill="1"/>
    <xf numFmtId="0" fontId="0" fillId="0" borderId="8" xfId="0" applyFill="1" applyBorder="1" applyAlignment="1">
      <alignment horizontal="center"/>
    </xf>
    <xf numFmtId="0" fontId="0" fillId="2" borderId="8" xfId="0" applyFill="1" applyBorder="1" applyAlignment="1">
      <alignment horizontal="center"/>
    </xf>
    <xf numFmtId="0" fontId="0" fillId="0" borderId="12" xfId="0" applyFill="1" applyBorder="1" applyAlignment="1">
      <alignment horizontal="center"/>
    </xf>
    <xf numFmtId="10" fontId="0" fillId="3" borderId="2" xfId="0" applyNumberFormat="1" applyFill="1" applyBorder="1" applyAlignment="1">
      <alignment horizontal="center"/>
    </xf>
    <xf numFmtId="10" fontId="0" fillId="0" borderId="2" xfId="0" applyNumberFormat="1" applyBorder="1" applyAlignment="1">
      <alignment horizontal="center"/>
    </xf>
    <xf numFmtId="0" fontId="0" fillId="0" borderId="0" xfId="0" applyAlignment="1">
      <alignment horizontal="center" wrapText="1"/>
    </xf>
    <xf numFmtId="0" fontId="2" fillId="2" borderId="3" xfId="0" applyFont="1" applyFill="1" applyBorder="1" applyAlignment="1">
      <alignment horizontal="center" vertical="center" wrapText="1"/>
    </xf>
    <xf numFmtId="0" fontId="2" fillId="2" borderId="10" xfId="0" applyFont="1" applyFill="1" applyBorder="1" applyAlignment="1">
      <alignment horizontal="center" vertical="center" wrapText="1"/>
    </xf>
    <xf numFmtId="14" fontId="2" fillId="2" borderId="4"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9" fontId="0" fillId="0" borderId="2" xfId="0" applyNumberFormat="1" applyBorder="1" applyAlignment="1">
      <alignment horizontal="center"/>
    </xf>
    <xf numFmtId="9" fontId="0" fillId="3" borderId="2" xfId="0" applyNumberFormat="1" applyFill="1" applyBorder="1" applyAlignment="1">
      <alignment horizontal="center"/>
    </xf>
    <xf numFmtId="9" fontId="0" fillId="0" borderId="0" xfId="1" applyFont="1" applyFill="1" applyBorder="1"/>
    <xf numFmtId="9" fontId="0" fillId="2" borderId="0" xfId="1" applyFont="1" applyFill="1" applyBorder="1"/>
    <xf numFmtId="9" fontId="0" fillId="0" borderId="21" xfId="1" applyFont="1" applyFill="1" applyBorder="1"/>
    <xf numFmtId="9" fontId="0" fillId="0" borderId="20" xfId="1" applyFont="1" applyFill="1" applyBorder="1" applyAlignment="1">
      <alignment horizontal="center"/>
    </xf>
    <xf numFmtId="10" fontId="0" fillId="0" borderId="20" xfId="1" applyNumberFormat="1" applyFont="1" applyFill="1" applyBorder="1" applyAlignment="1">
      <alignment horizontal="center"/>
    </xf>
    <xf numFmtId="9" fontId="0" fillId="2" borderId="20" xfId="1" applyFont="1" applyFill="1" applyBorder="1" applyAlignment="1">
      <alignment horizontal="center"/>
    </xf>
    <xf numFmtId="10" fontId="0" fillId="2" borderId="20" xfId="1" applyNumberFormat="1" applyFont="1" applyFill="1" applyBorder="1" applyAlignment="1">
      <alignment horizontal="center"/>
    </xf>
    <xf numFmtId="9" fontId="13" fillId="8" borderId="20" xfId="1" applyFont="1" applyFill="1" applyBorder="1" applyAlignment="1">
      <alignment horizontal="center"/>
    </xf>
    <xf numFmtId="10" fontId="13" fillId="8" borderId="20" xfId="1" applyNumberFormat="1" applyFont="1" applyFill="1" applyBorder="1" applyAlignment="1">
      <alignment horizontal="center"/>
    </xf>
    <xf numFmtId="0" fontId="15" fillId="2" borderId="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5" fillId="0" borderId="0" xfId="0" applyFont="1"/>
    <xf numFmtId="44" fontId="0" fillId="7" borderId="16" xfId="2" applyFont="1" applyFill="1" applyBorder="1" applyAlignment="1">
      <alignment horizontal="center"/>
    </xf>
    <xf numFmtId="0" fontId="0" fillId="7" borderId="18" xfId="0" applyFill="1" applyBorder="1" applyAlignment="1">
      <alignment horizontal="center"/>
    </xf>
    <xf numFmtId="0" fontId="0" fillId="7" borderId="17" xfId="0" applyFill="1" applyBorder="1" applyAlignment="1">
      <alignment horizontal="center"/>
    </xf>
    <xf numFmtId="0" fontId="0" fillId="7" borderId="19" xfId="0" applyFill="1" applyBorder="1" applyAlignment="1">
      <alignment horizontal="center"/>
    </xf>
    <xf numFmtId="0" fontId="2" fillId="0" borderId="0" xfId="0" applyFont="1" applyAlignment="1">
      <alignment horizontal="center" wrapText="1"/>
    </xf>
    <xf numFmtId="0" fontId="10" fillId="0" borderId="0" xfId="3" quotePrefix="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2" fillId="0" borderId="9" xfId="0" applyFont="1" applyBorder="1" applyAlignment="1">
      <alignment horizontal="center"/>
    </xf>
    <xf numFmtId="0" fontId="10" fillId="0" borderId="23" xfId="3" applyBorder="1"/>
    <xf numFmtId="0" fontId="10" fillId="0" borderId="24" xfId="3" applyBorder="1"/>
    <xf numFmtId="0" fontId="10" fillId="0" borderId="25" xfId="3" applyBorder="1"/>
    <xf numFmtId="0" fontId="10" fillId="0" borderId="8" xfId="3" applyBorder="1"/>
    <xf numFmtId="0" fontId="10" fillId="0" borderId="0" xfId="3" applyBorder="1"/>
    <xf numFmtId="0" fontId="10" fillId="0" borderId="7" xfId="3" applyBorder="1"/>
    <xf numFmtId="0" fontId="10" fillId="0" borderId="26" xfId="3" applyBorder="1"/>
    <xf numFmtId="0" fontId="10" fillId="0" borderId="17" xfId="3" applyBorder="1"/>
    <xf numFmtId="0" fontId="10" fillId="0" borderId="27" xfId="3" applyBorder="1"/>
    <xf numFmtId="0" fontId="13" fillId="8" borderId="16" xfId="0" applyFont="1" applyFill="1" applyBorder="1" applyAlignment="1">
      <alignment horizontal="center"/>
    </xf>
  </cellXfs>
  <cellStyles count="4">
    <cellStyle name="Currency" xfId="2" builtinId="4"/>
    <cellStyle name="Hyperlink" xfId="3" builtinId="8"/>
    <cellStyle name="Normal" xfId="0" builtinId="0"/>
    <cellStyle name="Percent" xfId="1" builtinId="5"/>
  </cellStyles>
  <dxfs count="2">
    <dxf>
      <font>
        <color rgb="FF9C0006"/>
      </font>
      <fill>
        <patternFill>
          <bgColor rgb="FFFFC7CE"/>
        </patternFill>
      </fill>
    </dxf>
    <dxf>
      <fill>
        <patternFill patternType="solid">
          <fgColor rgb="FFC6E0B4"/>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invictusgrp.com/2020/04/invictus-announces-webinar-stress-testing/" TargetMode="External"/><Relationship Id="rId2" Type="http://schemas.openxmlformats.org/officeDocument/2006/relationships/hyperlink" Target="https://invictusgrp.com/2020/06/ceos-need-to-start-prepping-for-the-worst-case-scenario/" TargetMode="External"/><Relationship Id="rId1" Type="http://schemas.openxmlformats.org/officeDocument/2006/relationships/hyperlink" Target="https://invictusgrp.com/2020/04/invictus-announces-webinar-stress-testin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3599E-FE93-40A0-8999-1CA408B4ED5B}">
  <dimension ref="A1:N149"/>
  <sheetViews>
    <sheetView zoomScale="70" zoomScaleNormal="70" workbookViewId="0">
      <pane ySplit="2" topLeftCell="A3" activePane="bottomLeft" state="frozen"/>
      <selection activeCell="E4" sqref="E4"/>
      <selection pane="bottomLeft" activeCell="E4" sqref="E4"/>
    </sheetView>
  </sheetViews>
  <sheetFormatPr defaultRowHeight="15"/>
  <cols>
    <col min="1" max="1" width="35.28515625" bestFit="1" customWidth="1"/>
    <col min="2" max="2" width="20.28515625" bestFit="1" customWidth="1"/>
    <col min="3" max="3" width="10.85546875" bestFit="1" customWidth="1"/>
    <col min="4" max="4" width="29.140625" customWidth="1"/>
    <col min="5" max="5" width="10.85546875" bestFit="1" customWidth="1"/>
    <col min="6" max="6" width="25.140625" bestFit="1" customWidth="1"/>
    <col min="7" max="7" width="24.5703125" bestFit="1" customWidth="1"/>
    <col min="8" max="8" width="14.7109375" bestFit="1" customWidth="1"/>
    <col min="9" max="9" width="8.42578125" bestFit="1" customWidth="1"/>
    <col min="10" max="10" width="19.85546875" bestFit="1" customWidth="1"/>
    <col min="11" max="11" width="21.28515625" bestFit="1" customWidth="1"/>
    <col min="12" max="12" width="15" bestFit="1" customWidth="1"/>
    <col min="13" max="13" width="17.28515625" bestFit="1" customWidth="1"/>
    <col min="14" max="14" width="15.28515625" bestFit="1" customWidth="1"/>
  </cols>
  <sheetData>
    <row r="1" spans="1:14" ht="15.75" thickBot="1">
      <c r="C1" s="101" t="s">
        <v>4609</v>
      </c>
      <c r="D1" s="102"/>
      <c r="E1" s="102"/>
      <c r="F1" s="102"/>
      <c r="G1" s="102"/>
      <c r="H1" s="103"/>
    </row>
    <row r="2" spans="1:14">
      <c r="A2" s="11" t="s">
        <v>3</v>
      </c>
      <c r="B2" s="22" t="s">
        <v>4608</v>
      </c>
      <c r="C2" s="12">
        <v>43830</v>
      </c>
      <c r="D2" s="22" t="s">
        <v>4</v>
      </c>
      <c r="E2" s="12">
        <v>43831</v>
      </c>
      <c r="F2" s="13" t="s">
        <v>5</v>
      </c>
      <c r="G2" s="12" t="s">
        <v>6</v>
      </c>
      <c r="H2" s="14" t="s">
        <v>7</v>
      </c>
      <c r="J2" s="11" t="s">
        <v>8</v>
      </c>
      <c r="K2" s="13" t="s">
        <v>9</v>
      </c>
      <c r="L2" s="13" t="s">
        <v>0</v>
      </c>
      <c r="M2" s="13" t="s">
        <v>1</v>
      </c>
      <c r="N2" s="14" t="s">
        <v>2</v>
      </c>
    </row>
    <row r="3" spans="1:14">
      <c r="A3" s="10" t="s">
        <v>16</v>
      </c>
      <c r="B3" s="60">
        <v>2147483647000</v>
      </c>
      <c r="C3" s="8">
        <f>14.3*1000</f>
        <v>14300</v>
      </c>
      <c r="D3" s="23">
        <f>E3-C3</f>
        <v>4300</v>
      </c>
      <c r="E3" s="23">
        <f>18.6*1000</f>
        <v>18600</v>
      </c>
      <c r="F3" s="23">
        <f>G3-E3</f>
        <v>6800</v>
      </c>
      <c r="G3" s="23">
        <f>25.4*1000</f>
        <v>25400</v>
      </c>
      <c r="H3" s="4">
        <f>1015.375*1000</f>
        <v>1015375</v>
      </c>
      <c r="I3" s="9"/>
      <c r="J3" s="52">
        <f t="shared" ref="J3" si="0">D3/C3</f>
        <v>0.30069930069930068</v>
      </c>
      <c r="K3" s="52">
        <f t="shared" ref="K3" si="1">F3/E3</f>
        <v>0.36559139784946237</v>
      </c>
      <c r="L3" s="55">
        <f t="shared" ref="L3" si="2">G3/H3</f>
        <v>2.5015388403299272E-2</v>
      </c>
      <c r="M3" s="52">
        <v>5.8999999999999997E-2</v>
      </c>
      <c r="N3" s="52">
        <f>IFERROR(L3/M3," ")</f>
        <v>0.42398963395422495</v>
      </c>
    </row>
    <row r="4" spans="1:14">
      <c r="A4" s="6" t="s">
        <v>17</v>
      </c>
      <c r="B4" s="61">
        <v>1852983000000</v>
      </c>
      <c r="C4" s="2">
        <f>10229</f>
        <v>10229</v>
      </c>
      <c r="D4" s="2">
        <f>E4-C4</f>
        <v>3252</v>
      </c>
      <c r="E4" s="2">
        <f>13481</f>
        <v>13481</v>
      </c>
      <c r="F4" s="2">
        <f>G4-E4</f>
        <v>3645</v>
      </c>
      <c r="G4" s="2">
        <f>17126</f>
        <v>17126</v>
      </c>
      <c r="H4" s="5">
        <f>1050785</f>
        <v>1050785</v>
      </c>
      <c r="I4" s="9"/>
      <c r="J4" s="53">
        <f t="shared" ref="J4:J29" si="3">D4/C4</f>
        <v>0.31791964023853747</v>
      </c>
      <c r="K4" s="53">
        <f t="shared" ref="K4:K29" si="4">F4/E4</f>
        <v>0.270380535568578</v>
      </c>
      <c r="L4" s="56">
        <f t="shared" ref="L4:L29" si="5">G4/H4</f>
        <v>1.6298291277473509E-2</v>
      </c>
      <c r="M4" s="53">
        <v>4.3999999999999997E-2</v>
      </c>
      <c r="N4" s="53">
        <f t="shared" ref="N4:N12" si="6">IFERROR(L4/M4," ")</f>
        <v>0.37041571085167069</v>
      </c>
    </row>
    <row r="5" spans="1:14">
      <c r="A5" s="10" t="s">
        <v>18</v>
      </c>
      <c r="B5" s="60">
        <v>1712919000000</v>
      </c>
      <c r="C5" s="8">
        <f>10.5*1000</f>
        <v>10500</v>
      </c>
      <c r="D5" s="8">
        <f>-1.3*1000</f>
        <v>-1300</v>
      </c>
      <c r="E5" s="8">
        <f>SUM(C5:D5)</f>
        <v>9200</v>
      </c>
      <c r="F5" s="8">
        <f>G5-E5</f>
        <v>2800</v>
      </c>
      <c r="G5" s="8">
        <f>12*1000</f>
        <v>12000</v>
      </c>
      <c r="H5" s="4">
        <f>1009843</f>
        <v>1009843</v>
      </c>
      <c r="I5" s="9"/>
      <c r="J5" s="52">
        <f t="shared" si="3"/>
        <v>-0.12380952380952381</v>
      </c>
      <c r="K5" s="52">
        <f t="shared" si="4"/>
        <v>0.30434782608695654</v>
      </c>
      <c r="L5" s="55">
        <f t="shared" si="5"/>
        <v>1.1883035283702516E-2</v>
      </c>
      <c r="M5" s="52">
        <v>4.4999999999999998E-2</v>
      </c>
      <c r="N5" s="52">
        <f t="shared" si="6"/>
        <v>0.26406745074894483</v>
      </c>
    </row>
    <row r="6" spans="1:14">
      <c r="A6" s="6" t="s">
        <v>19</v>
      </c>
      <c r="B6" s="61">
        <v>1453998000000</v>
      </c>
      <c r="C6" s="2">
        <f>14.2*1000</f>
        <v>14200</v>
      </c>
      <c r="D6" s="2">
        <f>E6-C6</f>
        <v>4200</v>
      </c>
      <c r="E6" s="2">
        <f>18.4*1000</f>
        <v>18400</v>
      </c>
      <c r="F6" s="2">
        <f>G6-E6</f>
        <v>4400</v>
      </c>
      <c r="G6" s="2">
        <f>22.8*1000</f>
        <v>22800</v>
      </c>
      <c r="H6" s="5">
        <f>682346</f>
        <v>682346</v>
      </c>
      <c r="I6" s="9"/>
      <c r="J6" s="53">
        <f t="shared" si="3"/>
        <v>0.29577464788732394</v>
      </c>
      <c r="K6" s="53">
        <f t="shared" si="4"/>
        <v>0.2391304347826087</v>
      </c>
      <c r="L6" s="56">
        <f t="shared" si="5"/>
        <v>3.3414133005835747E-2</v>
      </c>
      <c r="M6" s="53">
        <v>6.6000000000000003E-2</v>
      </c>
      <c r="N6" s="53">
        <f t="shared" si="6"/>
        <v>0.5062747425126628</v>
      </c>
    </row>
    <row r="7" spans="1:14" ht="14.1" customHeight="1">
      <c r="A7" s="10" t="s">
        <v>24</v>
      </c>
      <c r="B7" s="60">
        <v>486004220000</v>
      </c>
      <c r="C7" s="8">
        <f>4491</f>
        <v>4491</v>
      </c>
      <c r="D7" s="8">
        <v>1499</v>
      </c>
      <c r="E7" s="8">
        <f>C7+D7</f>
        <v>5990</v>
      </c>
      <c r="F7" s="8">
        <v>600</v>
      </c>
      <c r="G7" s="8">
        <f>E7+F7</f>
        <v>6590</v>
      </c>
      <c r="H7" s="4">
        <f>318305</f>
        <v>318305</v>
      </c>
      <c r="I7" s="9"/>
      <c r="J7" s="52">
        <f t="shared" si="3"/>
        <v>0.33377866844800713</v>
      </c>
      <c r="K7" s="52">
        <f t="shared" si="4"/>
        <v>0.1001669449081803</v>
      </c>
      <c r="L7" s="55">
        <f t="shared" si="5"/>
        <v>2.0703413392815069E-2</v>
      </c>
      <c r="M7" s="52">
        <v>5.6000000000000001E-2</v>
      </c>
      <c r="N7" s="52">
        <f t="shared" si="6"/>
        <v>0.36970381058598339</v>
      </c>
    </row>
    <row r="8" spans="1:14">
      <c r="A8" s="6" t="s">
        <v>25</v>
      </c>
      <c r="B8" s="61">
        <v>461256000000</v>
      </c>
      <c r="C8" s="2">
        <v>1889</v>
      </c>
      <c r="D8" s="2">
        <f>E8-C8</f>
        <v>3140</v>
      </c>
      <c r="E8" s="2">
        <v>5029</v>
      </c>
      <c r="F8" s="2">
        <f>G8-E8</f>
        <v>582</v>
      </c>
      <c r="G8" s="2">
        <v>5611</v>
      </c>
      <c r="H8" s="5">
        <v>324039</v>
      </c>
      <c r="I8" s="9"/>
      <c r="J8" s="53">
        <f t="shared" si="3"/>
        <v>1.6622551614610905</v>
      </c>
      <c r="K8" s="53">
        <f t="shared" si="4"/>
        <v>0.11572877311592762</v>
      </c>
      <c r="L8" s="56">
        <f t="shared" si="5"/>
        <v>1.7315816923271582E-2</v>
      </c>
      <c r="M8" s="53"/>
      <c r="N8" s="53" t="str">
        <f t="shared" si="6"/>
        <v xml:space="preserve"> </v>
      </c>
    </row>
    <row r="9" spans="1:14">
      <c r="A9" s="10" t="s">
        <v>20</v>
      </c>
      <c r="B9" s="60">
        <v>397703264000</v>
      </c>
      <c r="C9" s="8">
        <f>3060</f>
        <v>3060</v>
      </c>
      <c r="D9" s="8">
        <f>642</f>
        <v>642</v>
      </c>
      <c r="E9" s="8">
        <f>C9+D9</f>
        <v>3702</v>
      </c>
      <c r="F9" s="8">
        <f>G9-E9</f>
        <v>692</v>
      </c>
      <c r="G9" s="8">
        <f>4394</f>
        <v>4394</v>
      </c>
      <c r="H9" s="4">
        <f>264643</f>
        <v>264643</v>
      </c>
      <c r="I9" s="9"/>
      <c r="J9" s="52">
        <f t="shared" si="3"/>
        <v>0.20980392156862746</v>
      </c>
      <c r="K9" s="52">
        <f t="shared" si="4"/>
        <v>0.18692598595353863</v>
      </c>
      <c r="L9" s="55">
        <f t="shared" si="5"/>
        <v>1.6603499809176889E-2</v>
      </c>
      <c r="M9" s="52">
        <v>4.7E-2</v>
      </c>
      <c r="N9" s="52">
        <f t="shared" si="6"/>
        <v>0.35326595338674233</v>
      </c>
    </row>
    <row r="10" spans="1:14">
      <c r="A10" s="6" t="s">
        <v>21</v>
      </c>
      <c r="B10" s="61">
        <v>328999040000</v>
      </c>
      <c r="C10" s="2">
        <f>7208</f>
        <v>7208</v>
      </c>
      <c r="D10" s="2">
        <f>E10-C10</f>
        <v>3307</v>
      </c>
      <c r="E10" s="2">
        <f>10515</f>
        <v>10515</v>
      </c>
      <c r="F10" s="2">
        <f>G10-E10</f>
        <v>3558</v>
      </c>
      <c r="G10" s="2">
        <f>14.073*1000</f>
        <v>14073</v>
      </c>
      <c r="H10" s="5">
        <f>262900</f>
        <v>262900</v>
      </c>
      <c r="I10" s="9"/>
      <c r="J10" s="53">
        <f t="shared" si="3"/>
        <v>0.45879578246392899</v>
      </c>
      <c r="K10" s="53">
        <f t="shared" si="4"/>
        <v>0.33837375178316692</v>
      </c>
      <c r="L10" s="56">
        <f t="shared" si="5"/>
        <v>5.3529859262076838E-2</v>
      </c>
      <c r="M10" s="53">
        <v>0.151</v>
      </c>
      <c r="N10" s="53">
        <f t="shared" si="6"/>
        <v>0.35450237921905192</v>
      </c>
    </row>
    <row r="11" spans="1:14">
      <c r="A11" s="10" t="s">
        <v>4595</v>
      </c>
      <c r="B11" s="60">
        <v>311387000000</v>
      </c>
      <c r="C11" s="8">
        <v>216</v>
      </c>
      <c r="D11" s="23">
        <v>-55</v>
      </c>
      <c r="E11" s="23">
        <f>C11+D11</f>
        <v>161</v>
      </c>
      <c r="F11" s="23">
        <v>169</v>
      </c>
      <c r="G11" s="23">
        <v>329</v>
      </c>
      <c r="H11" s="4">
        <v>62368</v>
      </c>
      <c r="I11" s="9"/>
      <c r="J11" s="52">
        <f t="shared" si="3"/>
        <v>-0.25462962962962965</v>
      </c>
      <c r="K11" s="52">
        <f t="shared" si="4"/>
        <v>1.0496894409937889</v>
      </c>
      <c r="L11" s="55">
        <f t="shared" si="5"/>
        <v>5.2751410979989741E-3</v>
      </c>
      <c r="M11" s="52">
        <v>2.5000000000000001E-2</v>
      </c>
      <c r="N11" s="52">
        <f t="shared" si="6"/>
        <v>0.21100564391995896</v>
      </c>
    </row>
    <row r="12" spans="1:14">
      <c r="A12" s="6" t="s">
        <v>23</v>
      </c>
      <c r="B12" s="61">
        <v>242148000000</v>
      </c>
      <c r="C12" s="2">
        <f>91</f>
        <v>91</v>
      </c>
      <c r="D12" s="2">
        <f>2.6</f>
        <v>2.6</v>
      </c>
      <c r="E12" s="2">
        <f>C12+D12</f>
        <v>93.6</v>
      </c>
      <c r="F12" s="2">
        <f>G12-E12</f>
        <v>30.400000000000006</v>
      </c>
      <c r="G12" s="2">
        <f>124</f>
        <v>124</v>
      </c>
      <c r="H12" s="5">
        <f>32379</f>
        <v>32379</v>
      </c>
      <c r="I12" s="9"/>
      <c r="J12" s="53">
        <f t="shared" si="3"/>
        <v>2.8571428571428574E-2</v>
      </c>
      <c r="K12" s="53">
        <f t="shared" si="4"/>
        <v>0.32478632478632485</v>
      </c>
      <c r="L12" s="56">
        <f t="shared" si="5"/>
        <v>3.8296426696315515E-3</v>
      </c>
      <c r="M12" s="53">
        <v>3.7999999999999999E-2</v>
      </c>
      <c r="N12" s="53">
        <f t="shared" si="6"/>
        <v>0.10078007025346189</v>
      </c>
    </row>
    <row r="13" spans="1:14">
      <c r="A13" s="10" t="s">
        <v>26</v>
      </c>
      <c r="B13" s="60">
        <v>167845100000</v>
      </c>
      <c r="C13" s="8">
        <v>1346</v>
      </c>
      <c r="D13" s="8">
        <v>653</v>
      </c>
      <c r="E13" s="8">
        <f>C13+D13</f>
        <v>1999</v>
      </c>
      <c r="F13" s="8">
        <f>G13-E13</f>
        <v>518</v>
      </c>
      <c r="G13" s="8">
        <v>2517</v>
      </c>
      <c r="H13" s="4">
        <v>118037</v>
      </c>
      <c r="I13" s="9"/>
      <c r="J13" s="52">
        <f t="shared" si="3"/>
        <v>0.48514115898959881</v>
      </c>
      <c r="K13" s="52">
        <f t="shared" si="4"/>
        <v>0.25912956478239119</v>
      </c>
      <c r="L13" s="55">
        <f t="shared" si="5"/>
        <v>2.1323822191346781E-2</v>
      </c>
      <c r="M13" s="52"/>
      <c r="N13" s="52" t="str">
        <f t="shared" ref="N13:N74" si="7">IFERROR(L13/M13," ")</f>
        <v xml:space="preserve"> </v>
      </c>
    </row>
    <row r="14" spans="1:14">
      <c r="A14" s="6" t="s">
        <v>27</v>
      </c>
      <c r="B14" s="61">
        <v>167492000000</v>
      </c>
      <c r="C14" s="2">
        <f>1.3*1000</f>
        <v>1300</v>
      </c>
      <c r="D14" s="2">
        <f>E14-C14</f>
        <v>1300</v>
      </c>
      <c r="E14" s="2">
        <f>2.6*1000</f>
        <v>2600</v>
      </c>
      <c r="F14" s="2">
        <f>G14-E14</f>
        <v>600</v>
      </c>
      <c r="G14" s="2">
        <f>3.2*1000</f>
        <v>3200</v>
      </c>
      <c r="H14" s="5">
        <v>128139</v>
      </c>
      <c r="I14" s="9"/>
      <c r="J14" s="53">
        <f t="shared" si="3"/>
        <v>1</v>
      </c>
      <c r="K14" s="53">
        <f t="shared" si="4"/>
        <v>0.23076923076923078</v>
      </c>
      <c r="L14" s="56">
        <f t="shared" si="5"/>
        <v>2.4972881012026004E-2</v>
      </c>
      <c r="M14" s="53"/>
      <c r="N14" s="53" t="str">
        <f t="shared" si="7"/>
        <v xml:space="preserve"> </v>
      </c>
    </row>
    <row r="15" spans="1:14">
      <c r="A15" s="10" t="s">
        <v>28</v>
      </c>
      <c r="B15" s="60">
        <v>165742416000</v>
      </c>
      <c r="C15" s="8">
        <v>1296</v>
      </c>
      <c r="D15" s="8">
        <f>E15-C15</f>
        <v>451</v>
      </c>
      <c r="E15" s="8">
        <v>1747</v>
      </c>
      <c r="F15" s="8">
        <f>G15-E15</f>
        <v>463</v>
      </c>
      <c r="G15" s="8">
        <v>2210</v>
      </c>
      <c r="H15" s="4">
        <v>127528</v>
      </c>
      <c r="I15" s="9"/>
      <c r="J15" s="52">
        <f t="shared" si="3"/>
        <v>0.34799382716049382</v>
      </c>
      <c r="K15" s="52">
        <f t="shared" si="4"/>
        <v>0.26502575844304521</v>
      </c>
      <c r="L15" s="55">
        <f t="shared" si="5"/>
        <v>1.732952763314723E-2</v>
      </c>
      <c r="M15" s="52"/>
      <c r="N15" s="52" t="str">
        <f t="shared" si="7"/>
        <v xml:space="preserve"> </v>
      </c>
    </row>
    <row r="16" spans="1:14">
      <c r="A16" s="6" t="s">
        <v>29</v>
      </c>
      <c r="B16" s="61">
        <v>143390269000</v>
      </c>
      <c r="C16" s="2">
        <v>910</v>
      </c>
      <c r="D16" s="2">
        <f>E16-C16</f>
        <v>235</v>
      </c>
      <c r="E16" s="2">
        <v>1145</v>
      </c>
      <c r="F16" s="2">
        <f>G16-E16</f>
        <v>257</v>
      </c>
      <c r="G16" s="2">
        <v>1402</v>
      </c>
      <c r="H16" s="5">
        <v>103198</v>
      </c>
      <c r="I16" s="9"/>
      <c r="J16" s="53">
        <f t="shared" si="3"/>
        <v>0.25824175824175827</v>
      </c>
      <c r="K16" s="53">
        <f t="shared" si="4"/>
        <v>0.22445414847161571</v>
      </c>
      <c r="L16" s="56">
        <f t="shared" si="5"/>
        <v>1.3585534603383787E-2</v>
      </c>
      <c r="M16" s="53"/>
      <c r="N16" s="53" t="str">
        <f t="shared" si="7"/>
        <v xml:space="preserve"> </v>
      </c>
    </row>
    <row r="17" spans="1:14">
      <c r="A17" s="10" t="s">
        <v>22</v>
      </c>
      <c r="B17" s="60">
        <v>135885433000</v>
      </c>
      <c r="C17" s="8">
        <f>124.4</f>
        <v>124.4</v>
      </c>
      <c r="D17" s="23">
        <f>13.7</f>
        <v>13.7</v>
      </c>
      <c r="E17" s="23">
        <f>C17+D17</f>
        <v>138.1</v>
      </c>
      <c r="F17" s="23">
        <f>60.3</f>
        <v>60.3</v>
      </c>
      <c r="G17" s="23">
        <f>E17+F17</f>
        <v>198.39999999999998</v>
      </c>
      <c r="H17" s="4">
        <f>37837.7</f>
        <v>37837.699999999997</v>
      </c>
      <c r="I17" s="9"/>
      <c r="J17" s="52">
        <f t="shared" si="3"/>
        <v>0.11012861736334405</v>
      </c>
      <c r="K17" s="52">
        <f t="shared" si="4"/>
        <v>0.43664011585807383</v>
      </c>
      <c r="L17" s="55">
        <f t="shared" si="5"/>
        <v>5.243447672559378E-3</v>
      </c>
      <c r="M17" s="52"/>
      <c r="N17" s="52" t="str">
        <f t="shared" si="7"/>
        <v xml:space="preserve"> </v>
      </c>
    </row>
    <row r="18" spans="1:14">
      <c r="A18" s="6" t="s">
        <v>10</v>
      </c>
      <c r="B18" s="61">
        <v>125641000000</v>
      </c>
      <c r="C18" s="2">
        <v>914</v>
      </c>
      <c r="D18" s="2">
        <v>501</v>
      </c>
      <c r="E18" s="2">
        <f>C18+D18</f>
        <v>1415</v>
      </c>
      <c r="F18" s="2">
        <f t="shared" ref="F18:F42" si="8">G18-E18</f>
        <v>250</v>
      </c>
      <c r="G18" s="2">
        <v>1665</v>
      </c>
      <c r="H18" s="5">
        <v>88098</v>
      </c>
      <c r="I18" s="9"/>
      <c r="J18" s="53">
        <f t="shared" si="3"/>
        <v>0.5481400437636762</v>
      </c>
      <c r="K18" s="53">
        <f t="shared" si="4"/>
        <v>0.17667844522968199</v>
      </c>
      <c r="L18" s="56">
        <f t="shared" si="5"/>
        <v>1.8899407478035823E-2</v>
      </c>
      <c r="M18" s="53"/>
      <c r="N18" s="53" t="str">
        <f t="shared" si="7"/>
        <v xml:space="preserve"> </v>
      </c>
    </row>
    <row r="19" spans="1:14">
      <c r="A19" s="10" t="s">
        <v>30</v>
      </c>
      <c r="B19" s="60">
        <v>121931159000</v>
      </c>
      <c r="C19" s="8">
        <f>3.2*1000</f>
        <v>3200</v>
      </c>
      <c r="D19" s="8">
        <f>E19-C19</f>
        <v>1100</v>
      </c>
      <c r="E19" s="8">
        <f>4.3*1000</f>
        <v>4300</v>
      </c>
      <c r="F19" s="8">
        <f t="shared" si="8"/>
        <v>1600</v>
      </c>
      <c r="G19" s="8">
        <f>5.9*1000</f>
        <v>5900</v>
      </c>
      <c r="H19" s="4">
        <f>77.7*1000</f>
        <v>77700</v>
      </c>
      <c r="I19" s="9"/>
      <c r="J19" s="52">
        <f t="shared" si="3"/>
        <v>0.34375</v>
      </c>
      <c r="K19" s="52">
        <f t="shared" si="4"/>
        <v>0.37209302325581395</v>
      </c>
      <c r="L19" s="55">
        <f t="shared" si="5"/>
        <v>7.5933075933075939E-2</v>
      </c>
      <c r="M19" s="52"/>
      <c r="N19" s="52" t="str">
        <f t="shared" si="7"/>
        <v xml:space="preserve"> </v>
      </c>
    </row>
    <row r="20" spans="1:14">
      <c r="A20" s="6" t="s">
        <v>31</v>
      </c>
      <c r="B20" s="61">
        <v>119432105000</v>
      </c>
      <c r="C20" s="2">
        <f>1.05*1000</f>
        <v>1050</v>
      </c>
      <c r="D20" s="2">
        <f>E20-C20</f>
        <v>130</v>
      </c>
      <c r="E20" s="2">
        <f>1.18*1000</f>
        <v>1180</v>
      </c>
      <c r="F20" s="2">
        <f t="shared" si="8"/>
        <v>200</v>
      </c>
      <c r="G20" s="2">
        <f>1.38*1000</f>
        <v>1380</v>
      </c>
      <c r="H20" s="5">
        <f>94142275/1000</f>
        <v>94142.274999999994</v>
      </c>
      <c r="I20" s="9"/>
      <c r="J20" s="53">
        <f t="shared" si="3"/>
        <v>0.12380952380952381</v>
      </c>
      <c r="K20" s="53">
        <f t="shared" si="4"/>
        <v>0.16949152542372881</v>
      </c>
      <c r="L20" s="56">
        <f t="shared" si="5"/>
        <v>1.4658664239843366E-2</v>
      </c>
      <c r="M20" s="53"/>
      <c r="N20" s="53" t="str">
        <f t="shared" si="7"/>
        <v xml:space="preserve"> </v>
      </c>
    </row>
    <row r="21" spans="1:14">
      <c r="A21" s="10" t="s">
        <v>4585</v>
      </c>
      <c r="B21" s="60">
        <v>116263634000</v>
      </c>
      <c r="C21" s="8">
        <v>508.13299999999998</v>
      </c>
      <c r="D21" s="8">
        <f>E21-C21</f>
        <v>6.6619999999999777</v>
      </c>
      <c r="E21" s="8">
        <v>514.79499999999996</v>
      </c>
      <c r="F21" s="8">
        <f t="shared" si="8"/>
        <v>62.168000000000006</v>
      </c>
      <c r="G21" s="8">
        <v>576.96299999999997</v>
      </c>
      <c r="H21" s="4">
        <v>95285.062000000005</v>
      </c>
      <c r="I21" s="9"/>
      <c r="J21" s="52">
        <f t="shared" si="3"/>
        <v>1.3110740691905423E-2</v>
      </c>
      <c r="K21" s="52">
        <f t="shared" si="4"/>
        <v>0.12076263366971321</v>
      </c>
      <c r="L21" s="55">
        <f t="shared" si="5"/>
        <v>6.0551254088495E-3</v>
      </c>
      <c r="M21" s="52"/>
      <c r="N21" s="52"/>
    </row>
    <row r="22" spans="1:14">
      <c r="A22" s="6" t="s">
        <v>11</v>
      </c>
      <c r="B22" s="61">
        <v>112384202000</v>
      </c>
      <c r="C22" s="2">
        <v>3383</v>
      </c>
      <c r="D22" s="2">
        <v>2461</v>
      </c>
      <c r="E22" s="2">
        <f>C22+D22</f>
        <v>5844</v>
      </c>
      <c r="F22" s="2">
        <f t="shared" si="8"/>
        <v>1069</v>
      </c>
      <c r="G22" s="2">
        <v>6913</v>
      </c>
      <c r="H22" s="5">
        <v>92963</v>
      </c>
      <c r="I22" s="9"/>
      <c r="J22" s="53">
        <f t="shared" si="3"/>
        <v>0.72746083357966307</v>
      </c>
      <c r="K22" s="53">
        <f t="shared" si="4"/>
        <v>0.1829226557152635</v>
      </c>
      <c r="L22" s="56">
        <f t="shared" si="5"/>
        <v>7.4362918580510529E-2</v>
      </c>
      <c r="M22" s="53"/>
      <c r="N22" s="53" t="str">
        <f t="shared" si="7"/>
        <v xml:space="preserve"> </v>
      </c>
    </row>
    <row r="23" spans="1:14">
      <c r="A23" s="10" t="s">
        <v>33</v>
      </c>
      <c r="B23" s="60">
        <v>108739378000</v>
      </c>
      <c r="C23" s="8">
        <v>887</v>
      </c>
      <c r="D23" s="8">
        <f>E23-C23</f>
        <v>393</v>
      </c>
      <c r="E23" s="8">
        <v>1280</v>
      </c>
      <c r="F23" s="8">
        <f t="shared" si="8"/>
        <v>323</v>
      </c>
      <c r="G23" s="8">
        <v>1603</v>
      </c>
      <c r="H23" s="4">
        <v>78035</v>
      </c>
      <c r="I23" s="9"/>
      <c r="J23" s="52">
        <f t="shared" si="3"/>
        <v>0.44306651634723787</v>
      </c>
      <c r="K23" s="52">
        <f t="shared" si="4"/>
        <v>0.25234374999999998</v>
      </c>
      <c r="L23" s="55">
        <f t="shared" si="5"/>
        <v>2.0542064458255911E-2</v>
      </c>
      <c r="M23" s="52"/>
      <c r="N23" s="52" t="str">
        <f t="shared" si="7"/>
        <v xml:space="preserve"> </v>
      </c>
    </row>
    <row r="24" spans="1:14">
      <c r="A24" s="6" t="s">
        <v>4584</v>
      </c>
      <c r="B24" s="61">
        <v>92657948000</v>
      </c>
      <c r="C24" s="2">
        <v>920.99300000000005</v>
      </c>
      <c r="D24" s="2">
        <v>184.93100000000001</v>
      </c>
      <c r="E24" s="2">
        <f>C24+D24</f>
        <v>1105.924</v>
      </c>
      <c r="F24" s="2">
        <f t="shared" si="8"/>
        <v>245.14799999999991</v>
      </c>
      <c r="G24" s="2">
        <v>1351.0719999999999</v>
      </c>
      <c r="H24" s="5">
        <v>67539.414000000004</v>
      </c>
      <c r="I24" s="9"/>
      <c r="J24" s="53">
        <f t="shared" si="3"/>
        <v>0.20079522862823063</v>
      </c>
      <c r="K24" s="53">
        <f t="shared" si="4"/>
        <v>0.22166803505485</v>
      </c>
      <c r="L24" s="56">
        <f t="shared" si="5"/>
        <v>2.0004200806361744E-2</v>
      </c>
      <c r="M24" s="53"/>
      <c r="N24" s="53" t="str">
        <f t="shared" si="7"/>
        <v xml:space="preserve"> </v>
      </c>
    </row>
    <row r="25" spans="1:14">
      <c r="A25" s="10" t="s">
        <v>4581</v>
      </c>
      <c r="B25" s="60">
        <v>84670854000</v>
      </c>
      <c r="C25" s="8">
        <v>3738</v>
      </c>
      <c r="D25" s="23">
        <f>E25-C25</f>
        <v>2546</v>
      </c>
      <c r="E25" s="23">
        <v>6284</v>
      </c>
      <c r="F25" s="23">
        <f t="shared" si="8"/>
        <v>510</v>
      </c>
      <c r="G25" s="23">
        <v>6794</v>
      </c>
      <c r="H25" s="4">
        <v>93006</v>
      </c>
      <c r="I25" s="9"/>
      <c r="J25" s="52">
        <f t="shared" si="3"/>
        <v>0.68111289459604063</v>
      </c>
      <c r="K25" s="52">
        <f t="shared" si="4"/>
        <v>8.115849777211967E-2</v>
      </c>
      <c r="L25" s="55">
        <f t="shared" si="5"/>
        <v>7.3049050598886098E-2</v>
      </c>
      <c r="M25" s="52"/>
      <c r="N25" s="52" t="str">
        <f t="shared" si="7"/>
        <v xml:space="preserve"> </v>
      </c>
    </row>
    <row r="26" spans="1:14">
      <c r="A26" s="6" t="s">
        <v>4579</v>
      </c>
      <c r="B26" s="61">
        <v>73336000000</v>
      </c>
      <c r="C26" s="2">
        <v>637</v>
      </c>
      <c r="D26" s="2">
        <v>-17</v>
      </c>
      <c r="E26" s="2">
        <f>C26+D26</f>
        <v>620</v>
      </c>
      <c r="F26" s="2">
        <f t="shared" si="8"/>
        <v>296</v>
      </c>
      <c r="G26" s="2">
        <v>916</v>
      </c>
      <c r="H26" s="5">
        <v>53458</v>
      </c>
      <c r="I26" s="9"/>
      <c r="J26" s="53">
        <f t="shared" si="3"/>
        <v>-2.6687598116169546E-2</v>
      </c>
      <c r="K26" s="53">
        <f t="shared" si="4"/>
        <v>0.47741935483870968</v>
      </c>
      <c r="L26" s="56">
        <f t="shared" si="5"/>
        <v>1.7134947061244341E-2</v>
      </c>
      <c r="M26" s="53"/>
      <c r="N26" s="53" t="str">
        <f t="shared" si="7"/>
        <v xml:space="preserve"> </v>
      </c>
    </row>
    <row r="27" spans="1:14">
      <c r="A27" s="10" t="s">
        <v>4578</v>
      </c>
      <c r="B27" s="60">
        <v>69942929000</v>
      </c>
      <c r="C27" s="8">
        <v>373</v>
      </c>
      <c r="D27" s="8">
        <v>48</v>
      </c>
      <c r="E27" s="8">
        <f>C27+D27</f>
        <v>421</v>
      </c>
      <c r="F27" s="8">
        <f t="shared" si="8"/>
        <v>213</v>
      </c>
      <c r="G27" s="8">
        <v>634</v>
      </c>
      <c r="H27" s="4">
        <v>36000</v>
      </c>
      <c r="I27" s="9"/>
      <c r="J27" s="52">
        <f t="shared" si="3"/>
        <v>0.12868632707774799</v>
      </c>
      <c r="K27" s="52">
        <f t="shared" si="4"/>
        <v>0.50593824228028506</v>
      </c>
      <c r="L27" s="55">
        <f t="shared" si="5"/>
        <v>1.7611111111111112E-2</v>
      </c>
      <c r="M27" s="52"/>
      <c r="N27" s="52"/>
    </row>
    <row r="28" spans="1:14">
      <c r="A28" s="6" t="s">
        <v>32</v>
      </c>
      <c r="B28" s="61">
        <v>58343490000</v>
      </c>
      <c r="C28" s="2">
        <v>246.6</v>
      </c>
      <c r="D28" s="2">
        <v>72.2</v>
      </c>
      <c r="E28" s="2">
        <f>C28+D28</f>
        <v>318.8</v>
      </c>
      <c r="F28" s="2">
        <f t="shared" si="8"/>
        <v>22.899999999999977</v>
      </c>
      <c r="G28" s="2">
        <v>341.7</v>
      </c>
      <c r="H28" s="5">
        <v>44284</v>
      </c>
      <c r="I28" s="9"/>
      <c r="J28" s="53">
        <f t="shared" si="3"/>
        <v>0.29278183292781834</v>
      </c>
      <c r="K28" s="53">
        <f t="shared" si="4"/>
        <v>7.183186951066492E-2</v>
      </c>
      <c r="L28" s="56">
        <f t="shared" si="5"/>
        <v>7.7161051395537887E-3</v>
      </c>
      <c r="M28" s="53"/>
      <c r="N28" s="53"/>
    </row>
    <row r="29" spans="1:14">
      <c r="A29" s="10" t="s">
        <v>3836</v>
      </c>
      <c r="B29" s="60">
        <v>50621162000</v>
      </c>
      <c r="C29" s="8">
        <v>249.989</v>
      </c>
      <c r="D29" s="8">
        <v>45.8</v>
      </c>
      <c r="E29" s="8">
        <f>C29+D29</f>
        <v>295.78899999999999</v>
      </c>
      <c r="F29" s="8">
        <f t="shared" si="8"/>
        <v>60.485000000000014</v>
      </c>
      <c r="G29" s="8">
        <v>356.274</v>
      </c>
      <c r="H29" s="4">
        <v>41001.156000000003</v>
      </c>
      <c r="I29" s="9"/>
      <c r="J29" s="52">
        <f t="shared" si="3"/>
        <v>0.18320806115469079</v>
      </c>
      <c r="K29" s="52">
        <f t="shared" si="4"/>
        <v>0.20448698227452683</v>
      </c>
      <c r="L29" s="55">
        <f t="shared" si="5"/>
        <v>8.6893647583985191E-3</v>
      </c>
      <c r="M29" s="52"/>
      <c r="N29" s="52" t="str">
        <f t="shared" si="7"/>
        <v xml:space="preserve"> </v>
      </c>
    </row>
    <row r="30" spans="1:14">
      <c r="A30" s="6" t="s">
        <v>4574</v>
      </c>
      <c r="B30" s="61">
        <v>48103435000</v>
      </c>
      <c r="C30" s="2">
        <v>282.77800000000002</v>
      </c>
      <c r="D30" s="2">
        <f>E30-C30</f>
        <v>110.43299999999999</v>
      </c>
      <c r="E30" s="2">
        <v>393.21100000000001</v>
      </c>
      <c r="F30" s="2">
        <f t="shared" si="8"/>
        <v>138.66099999999994</v>
      </c>
      <c r="G30" s="2">
        <v>531.87199999999996</v>
      </c>
      <c r="H30" s="5">
        <v>38258</v>
      </c>
      <c r="I30" s="9"/>
      <c r="J30" s="53">
        <f t="shared" ref="J30:J93" si="9">D30/C30</f>
        <v>0.39052896618548821</v>
      </c>
      <c r="K30" s="53">
        <f t="shared" ref="K30:K93" si="10">F30/E30</f>
        <v>0.35263764238538581</v>
      </c>
      <c r="L30" s="56">
        <f t="shared" ref="L30:L93" si="11">G30/H30</f>
        <v>1.3902242668200114E-2</v>
      </c>
      <c r="M30" s="53"/>
      <c r="N30" s="53" t="str">
        <f t="shared" si="7"/>
        <v xml:space="preserve"> </v>
      </c>
    </row>
    <row r="31" spans="1:14">
      <c r="A31" s="10" t="s">
        <v>4573</v>
      </c>
      <c r="B31" s="60">
        <v>46627366000</v>
      </c>
      <c r="C31" s="8">
        <v>113</v>
      </c>
      <c r="D31" s="23">
        <f>E31-C31</f>
        <v>206</v>
      </c>
      <c r="E31" s="23">
        <v>319</v>
      </c>
      <c r="F31" s="23">
        <f t="shared" si="8"/>
        <v>87</v>
      </c>
      <c r="G31" s="23">
        <v>406</v>
      </c>
      <c r="H31" s="4">
        <v>35900</v>
      </c>
      <c r="I31" s="9"/>
      <c r="J31" s="52">
        <f t="shared" si="9"/>
        <v>1.8230088495575221</v>
      </c>
      <c r="K31" s="52">
        <f t="shared" si="10"/>
        <v>0.27272727272727271</v>
      </c>
      <c r="L31" s="55">
        <f t="shared" si="11"/>
        <v>1.1309192200557103E-2</v>
      </c>
      <c r="M31" s="52"/>
      <c r="N31" s="52" t="str">
        <f t="shared" si="7"/>
        <v xml:space="preserve"> </v>
      </c>
    </row>
    <row r="32" spans="1:14">
      <c r="A32" s="6" t="s">
        <v>4572</v>
      </c>
      <c r="B32" s="61">
        <v>45268906000</v>
      </c>
      <c r="C32" s="2">
        <v>483</v>
      </c>
      <c r="D32" s="2">
        <f>E32-C32</f>
        <v>280</v>
      </c>
      <c r="E32" s="2">
        <v>763</v>
      </c>
      <c r="F32" s="2">
        <f t="shared" si="8"/>
        <v>348</v>
      </c>
      <c r="G32" s="2">
        <v>1111</v>
      </c>
      <c r="H32" s="5">
        <v>38530.400000000001</v>
      </c>
      <c r="I32" s="9"/>
      <c r="J32" s="53">
        <f t="shared" si="9"/>
        <v>0.57971014492753625</v>
      </c>
      <c r="K32" s="53">
        <f t="shared" si="10"/>
        <v>0.45609436435124506</v>
      </c>
      <c r="L32" s="56">
        <f t="shared" si="11"/>
        <v>2.8834374935116168E-2</v>
      </c>
      <c r="M32" s="53"/>
      <c r="N32" s="53" t="str">
        <f t="shared" si="7"/>
        <v xml:space="preserve"> </v>
      </c>
    </row>
    <row r="33" spans="1:14">
      <c r="A33" s="10" t="s">
        <v>4571</v>
      </c>
      <c r="B33" s="60">
        <v>44775501000</v>
      </c>
      <c r="C33" s="8">
        <v>-17</v>
      </c>
      <c r="D33" s="8">
        <v>114</v>
      </c>
      <c r="E33" s="8">
        <f>C33+D33</f>
        <v>97</v>
      </c>
      <c r="F33" s="8">
        <f t="shared" si="8"/>
        <v>-11</v>
      </c>
      <c r="G33" s="8">
        <v>86</v>
      </c>
      <c r="H33" s="4">
        <v>1548</v>
      </c>
      <c r="I33" s="9"/>
      <c r="J33" s="52">
        <f t="shared" si="9"/>
        <v>-6.7058823529411766</v>
      </c>
      <c r="K33" s="52">
        <f t="shared" si="10"/>
        <v>-0.1134020618556701</v>
      </c>
      <c r="L33" s="55">
        <f t="shared" si="11"/>
        <v>5.5555555555555552E-2</v>
      </c>
      <c r="M33" s="52"/>
      <c r="N33" s="52" t="str">
        <f t="shared" si="7"/>
        <v xml:space="preserve"> </v>
      </c>
    </row>
    <row r="34" spans="1:14">
      <c r="A34" s="6" t="s">
        <v>4570</v>
      </c>
      <c r="B34" s="61">
        <v>44181503000</v>
      </c>
      <c r="C34" s="2">
        <v>358</v>
      </c>
      <c r="D34" s="2">
        <f>E34-C34</f>
        <v>125</v>
      </c>
      <c r="E34" s="2">
        <v>483</v>
      </c>
      <c r="F34" s="2">
        <f t="shared" si="8"/>
        <v>74</v>
      </c>
      <c r="G34" s="2">
        <v>557</v>
      </c>
      <c r="H34" s="5">
        <v>35895</v>
      </c>
      <c r="I34" s="9"/>
      <c r="J34" s="53">
        <f t="shared" si="9"/>
        <v>0.34916201117318435</v>
      </c>
      <c r="K34" s="53">
        <f t="shared" si="10"/>
        <v>0.15320910973084886</v>
      </c>
      <c r="L34" s="56">
        <f t="shared" si="11"/>
        <v>1.5517481543390445E-2</v>
      </c>
      <c r="M34" s="53"/>
      <c r="N34" s="53" t="str">
        <f t="shared" si="7"/>
        <v xml:space="preserve"> </v>
      </c>
    </row>
    <row r="35" spans="1:14">
      <c r="A35" s="10" t="s">
        <v>4569</v>
      </c>
      <c r="B35" s="60">
        <v>43126164000</v>
      </c>
      <c r="C35" s="8">
        <v>200</v>
      </c>
      <c r="D35" s="8">
        <f>E35-C35</f>
        <v>107</v>
      </c>
      <c r="E35" s="8">
        <v>307</v>
      </c>
      <c r="F35" s="8">
        <f t="shared" si="8"/>
        <v>137</v>
      </c>
      <c r="G35" s="8">
        <v>444</v>
      </c>
      <c r="H35" s="4">
        <v>33378.300000000003</v>
      </c>
      <c r="I35" s="9"/>
      <c r="J35" s="52">
        <f t="shared" si="9"/>
        <v>0.53500000000000003</v>
      </c>
      <c r="K35" s="52">
        <f t="shared" si="10"/>
        <v>0.44625407166123776</v>
      </c>
      <c r="L35" s="55">
        <f t="shared" si="11"/>
        <v>1.3302055527093948E-2</v>
      </c>
      <c r="M35" s="52"/>
      <c r="N35" s="52" t="str">
        <f t="shared" si="7"/>
        <v xml:space="preserve"> </v>
      </c>
    </row>
    <row r="36" spans="1:14">
      <c r="A36" s="6" t="s">
        <v>4568</v>
      </c>
      <c r="B36" s="61">
        <v>42074066000</v>
      </c>
      <c r="C36" s="2">
        <v>212.3</v>
      </c>
      <c r="D36" s="2">
        <v>49.4</v>
      </c>
      <c r="E36" s="2">
        <f>C36+D36</f>
        <v>261.7</v>
      </c>
      <c r="F36" s="2">
        <f t="shared" si="8"/>
        <v>82.100000000000023</v>
      </c>
      <c r="G36" s="2">
        <v>343.8</v>
      </c>
      <c r="H36" s="5">
        <f>22463970/1000</f>
        <v>22463.97</v>
      </c>
      <c r="I36" s="9"/>
      <c r="J36" s="53">
        <f t="shared" si="9"/>
        <v>0.23268959020254354</v>
      </c>
      <c r="K36" s="53">
        <f t="shared" si="10"/>
        <v>0.31371799770729852</v>
      </c>
      <c r="L36" s="56">
        <f t="shared" si="11"/>
        <v>1.5304507618199277E-2</v>
      </c>
      <c r="M36" s="53"/>
      <c r="N36" s="53" t="str">
        <f t="shared" si="7"/>
        <v xml:space="preserve"> </v>
      </c>
    </row>
    <row r="37" spans="1:14">
      <c r="A37" s="10" t="s">
        <v>4566</v>
      </c>
      <c r="B37" s="60">
        <v>41627000000</v>
      </c>
      <c r="C37" s="8">
        <v>478</v>
      </c>
      <c r="D37" s="8">
        <f>E37-C37</f>
        <v>315</v>
      </c>
      <c r="E37" s="8">
        <v>793</v>
      </c>
      <c r="F37" s="8">
        <f t="shared" si="8"/>
        <v>127</v>
      </c>
      <c r="G37" s="8">
        <v>920</v>
      </c>
      <c r="H37" s="4">
        <v>20263</v>
      </c>
      <c r="I37" s="9"/>
      <c r="J37" s="52">
        <f t="shared" si="9"/>
        <v>0.65899581589958156</v>
      </c>
      <c r="K37" s="52">
        <f t="shared" si="10"/>
        <v>0.16015132408575031</v>
      </c>
      <c r="L37" s="55">
        <f t="shared" si="11"/>
        <v>4.5402951191827468E-2</v>
      </c>
      <c r="M37" s="52"/>
      <c r="N37" s="52" t="str">
        <f t="shared" si="7"/>
        <v xml:space="preserve"> </v>
      </c>
    </row>
    <row r="38" spans="1:14">
      <c r="A38" s="6" t="s">
        <v>4565</v>
      </c>
      <c r="B38" s="61">
        <v>39787666000</v>
      </c>
      <c r="C38" s="2">
        <v>225.1</v>
      </c>
      <c r="D38" s="2">
        <v>-37.9</v>
      </c>
      <c r="E38" s="2">
        <f>C38+D38</f>
        <v>187.2</v>
      </c>
      <c r="F38" s="2">
        <f t="shared" si="8"/>
        <v>22.100000000000023</v>
      </c>
      <c r="G38" s="2">
        <v>209.3</v>
      </c>
      <c r="H38" s="5">
        <v>29240</v>
      </c>
      <c r="I38" s="9"/>
      <c r="J38" s="53">
        <f t="shared" si="9"/>
        <v>-0.16836961350510884</v>
      </c>
      <c r="K38" s="53">
        <f t="shared" si="10"/>
        <v>0.11805555555555568</v>
      </c>
      <c r="L38" s="56">
        <f t="shared" si="11"/>
        <v>7.1580027359781128E-3</v>
      </c>
      <c r="M38" s="53"/>
      <c r="N38" s="53" t="str">
        <f t="shared" si="7"/>
        <v xml:space="preserve"> </v>
      </c>
    </row>
    <row r="39" spans="1:14">
      <c r="A39" s="10" t="s">
        <v>4563</v>
      </c>
      <c r="B39" s="60">
        <v>37441578000</v>
      </c>
      <c r="C39" s="8">
        <v>165</v>
      </c>
      <c r="D39" s="23">
        <f>E39-C39</f>
        <v>99</v>
      </c>
      <c r="E39" s="23">
        <v>264</v>
      </c>
      <c r="F39" s="23">
        <f t="shared" si="8"/>
        <v>29</v>
      </c>
      <c r="G39" s="23">
        <v>293</v>
      </c>
      <c r="H39" s="4">
        <v>30428.066999999999</v>
      </c>
      <c r="I39" s="9"/>
      <c r="J39" s="52">
        <f t="shared" si="9"/>
        <v>0.6</v>
      </c>
      <c r="K39" s="52">
        <f t="shared" si="10"/>
        <v>0.10984848484848485</v>
      </c>
      <c r="L39" s="55">
        <f t="shared" si="11"/>
        <v>9.6292676100654048E-3</v>
      </c>
      <c r="M39" s="52"/>
      <c r="N39" s="52" t="str">
        <f t="shared" si="7"/>
        <v xml:space="preserve"> </v>
      </c>
    </row>
    <row r="40" spans="1:14">
      <c r="A40" s="6" t="s">
        <v>4561</v>
      </c>
      <c r="B40" s="61">
        <v>34105305000</v>
      </c>
      <c r="C40" s="2">
        <v>132.167</v>
      </c>
      <c r="D40" s="2">
        <f>E40-C40</f>
        <v>-2.5649999999999977</v>
      </c>
      <c r="E40" s="2">
        <v>129.602</v>
      </c>
      <c r="F40" s="2">
        <f t="shared" si="8"/>
        <v>134.27899999999997</v>
      </c>
      <c r="G40" s="2">
        <v>263.88099999999997</v>
      </c>
      <c r="H40" s="5">
        <v>15338.26</v>
      </c>
      <c r="I40" s="9"/>
      <c r="J40" s="53">
        <f t="shared" si="9"/>
        <v>-1.9407265051033903E-2</v>
      </c>
      <c r="K40" s="53">
        <f t="shared" si="10"/>
        <v>1.0360874060585481</v>
      </c>
      <c r="L40" s="56">
        <f t="shared" si="11"/>
        <v>1.7204102681790501E-2</v>
      </c>
      <c r="M40" s="53"/>
      <c r="N40" s="53" t="str">
        <f t="shared" si="7"/>
        <v xml:space="preserve"> </v>
      </c>
    </row>
    <row r="41" spans="1:14">
      <c r="A41" s="10" t="s">
        <v>4558</v>
      </c>
      <c r="B41" s="60">
        <v>32782199000</v>
      </c>
      <c r="C41" s="8">
        <v>108.7</v>
      </c>
      <c r="D41" s="8">
        <v>27.3</v>
      </c>
      <c r="E41" s="8">
        <f>C41+D41</f>
        <v>136</v>
      </c>
      <c r="F41" s="8">
        <f t="shared" si="8"/>
        <v>114.6</v>
      </c>
      <c r="G41" s="8">
        <v>250.6</v>
      </c>
      <c r="H41" s="4">
        <v>23184.277999999998</v>
      </c>
      <c r="I41" s="9"/>
      <c r="J41" s="52">
        <f t="shared" si="9"/>
        <v>0.25114995400183993</v>
      </c>
      <c r="K41" s="52">
        <f t="shared" si="10"/>
        <v>0.84264705882352942</v>
      </c>
      <c r="L41" s="55">
        <f t="shared" si="11"/>
        <v>1.0809049132347362E-2</v>
      </c>
      <c r="M41" s="52"/>
      <c r="N41" s="52" t="str">
        <f t="shared" si="7"/>
        <v xml:space="preserve"> </v>
      </c>
    </row>
    <row r="42" spans="1:14">
      <c r="A42" s="6" t="s">
        <v>4556</v>
      </c>
      <c r="B42" s="61">
        <v>32529274000</v>
      </c>
      <c r="C42" s="2">
        <v>195.047</v>
      </c>
      <c r="D42" s="2">
        <v>9.1</v>
      </c>
      <c r="E42" s="2">
        <f>C42+D42</f>
        <v>204.14699999999999</v>
      </c>
      <c r="F42" s="2">
        <f t="shared" si="8"/>
        <v>46.985000000000014</v>
      </c>
      <c r="G42" s="2">
        <v>251.13200000000001</v>
      </c>
      <c r="H42" s="5">
        <v>25220.446</v>
      </c>
      <c r="I42" s="9"/>
      <c r="J42" s="53">
        <f t="shared" si="9"/>
        <v>4.6655421513788986E-2</v>
      </c>
      <c r="K42" s="53">
        <f t="shared" si="10"/>
        <v>0.23015278206390502</v>
      </c>
      <c r="L42" s="56">
        <f t="shared" si="11"/>
        <v>9.9574765648474256E-3</v>
      </c>
      <c r="M42" s="53"/>
      <c r="N42" s="53" t="str">
        <f t="shared" si="7"/>
        <v xml:space="preserve"> </v>
      </c>
    </row>
    <row r="43" spans="1:14">
      <c r="A43" s="10" t="s">
        <v>4555</v>
      </c>
      <c r="B43" s="60">
        <v>32343129000</v>
      </c>
      <c r="C43" s="8">
        <v>223.27799999999999</v>
      </c>
      <c r="D43" s="8">
        <v>131.14699999999999</v>
      </c>
      <c r="E43" s="8">
        <f>C43+D43</f>
        <v>354.42499999999995</v>
      </c>
      <c r="F43" s="8">
        <v>39.643999999999998</v>
      </c>
      <c r="G43" s="8">
        <f>E43+F43</f>
        <v>394.06899999999996</v>
      </c>
      <c r="H43" s="4">
        <v>24365.633000000002</v>
      </c>
      <c r="I43" s="9"/>
      <c r="J43" s="52">
        <f t="shared" si="9"/>
        <v>0.58737090085006138</v>
      </c>
      <c r="K43" s="52">
        <f t="shared" si="10"/>
        <v>0.11185441207589759</v>
      </c>
      <c r="L43" s="55">
        <f t="shared" si="11"/>
        <v>1.6173148466941119E-2</v>
      </c>
      <c r="M43" s="52"/>
      <c r="N43" s="52" t="str">
        <f t="shared" si="7"/>
        <v xml:space="preserve"> </v>
      </c>
    </row>
    <row r="44" spans="1:14">
      <c r="A44" s="6" t="s">
        <v>4554</v>
      </c>
      <c r="B44" s="61">
        <v>32184416000</v>
      </c>
      <c r="C44" s="2">
        <v>87.5</v>
      </c>
      <c r="D44" s="2">
        <v>108.69799999999999</v>
      </c>
      <c r="E44" s="2">
        <f>C44+D44</f>
        <v>196.19799999999998</v>
      </c>
      <c r="F44" s="2">
        <f>G44-E44</f>
        <v>131.00800000000004</v>
      </c>
      <c r="G44" s="2">
        <v>327.20600000000002</v>
      </c>
      <c r="H44" s="5">
        <v>19127.195</v>
      </c>
      <c r="I44" s="9"/>
      <c r="J44" s="53">
        <f t="shared" si="9"/>
        <v>1.2422628571428571</v>
      </c>
      <c r="K44" s="53">
        <f t="shared" si="10"/>
        <v>0.6677336160409385</v>
      </c>
      <c r="L44" s="56">
        <f t="shared" si="11"/>
        <v>1.7106847083432779E-2</v>
      </c>
      <c r="M44" s="53"/>
      <c r="N44" s="53" t="str">
        <f t="shared" si="7"/>
        <v xml:space="preserve"> </v>
      </c>
    </row>
    <row r="45" spans="1:14">
      <c r="A45" s="10" t="s">
        <v>4553</v>
      </c>
      <c r="B45" s="60">
        <v>31614914000</v>
      </c>
      <c r="C45" s="8">
        <v>163.255</v>
      </c>
      <c r="D45" s="23">
        <v>82</v>
      </c>
      <c r="E45" s="23">
        <f>C45+D45</f>
        <v>245.255</v>
      </c>
      <c r="F45" s="23">
        <f>G45-E45</f>
        <v>59.745000000000005</v>
      </c>
      <c r="G45" s="23">
        <v>305</v>
      </c>
      <c r="H45" s="4">
        <v>24541.632000000001</v>
      </c>
      <c r="I45" s="9"/>
      <c r="J45" s="52">
        <f t="shared" si="9"/>
        <v>0.50228170653272486</v>
      </c>
      <c r="K45" s="52">
        <f t="shared" si="10"/>
        <v>0.24360359625695707</v>
      </c>
      <c r="L45" s="55">
        <f t="shared" si="11"/>
        <v>1.2427861358201443E-2</v>
      </c>
      <c r="M45" s="52"/>
      <c r="N45" s="52" t="str">
        <f t="shared" si="7"/>
        <v xml:space="preserve"> </v>
      </c>
    </row>
    <row r="46" spans="1:14">
      <c r="A46" s="6" t="s">
        <v>4552</v>
      </c>
      <c r="B46" s="61">
        <v>30597146000</v>
      </c>
      <c r="C46" s="2">
        <v>195</v>
      </c>
      <c r="D46" s="2">
        <f>E46-C46</f>
        <v>77</v>
      </c>
      <c r="E46" s="2">
        <v>272</v>
      </c>
      <c r="F46" s="2">
        <f>G46-E46</f>
        <v>203</v>
      </c>
      <c r="G46" s="2">
        <v>475</v>
      </c>
      <c r="H46" s="5">
        <v>21515.681</v>
      </c>
      <c r="I46" s="9"/>
      <c r="J46" s="53">
        <f t="shared" si="9"/>
        <v>0.39487179487179486</v>
      </c>
      <c r="K46" s="53">
        <f t="shared" si="10"/>
        <v>0.74632352941176472</v>
      </c>
      <c r="L46" s="56">
        <f t="shared" si="11"/>
        <v>2.2076921478804225E-2</v>
      </c>
      <c r="M46" s="53"/>
      <c r="N46" s="53" t="str">
        <f t="shared" si="7"/>
        <v xml:space="preserve"> </v>
      </c>
    </row>
    <row r="47" spans="1:14">
      <c r="A47" s="10" t="s">
        <v>4551</v>
      </c>
      <c r="B47" s="60">
        <v>30566521000</v>
      </c>
      <c r="C47" s="8">
        <v>106</v>
      </c>
      <c r="D47" s="8">
        <v>91</v>
      </c>
      <c r="E47" s="8">
        <f>C47+D47</f>
        <v>197</v>
      </c>
      <c r="F47" s="8">
        <v>129</v>
      </c>
      <c r="G47" s="8">
        <f>E47+F47</f>
        <v>326</v>
      </c>
      <c r="H47" s="4">
        <v>21709.956999999999</v>
      </c>
      <c r="I47" s="9"/>
      <c r="J47" s="52">
        <f t="shared" si="9"/>
        <v>0.85849056603773588</v>
      </c>
      <c r="K47" s="52">
        <f t="shared" si="10"/>
        <v>0.65482233502538068</v>
      </c>
      <c r="L47" s="55">
        <f t="shared" si="11"/>
        <v>1.5016151344749325E-2</v>
      </c>
      <c r="M47" s="52"/>
      <c r="N47" s="52" t="str">
        <f t="shared" si="7"/>
        <v xml:space="preserve"> </v>
      </c>
    </row>
    <row r="48" spans="1:14">
      <c r="A48" s="6" t="s">
        <v>4550</v>
      </c>
      <c r="B48" s="61">
        <v>30412303000</v>
      </c>
      <c r="C48" s="2">
        <v>209</v>
      </c>
      <c r="D48" s="2">
        <f>E48-C48</f>
        <v>58</v>
      </c>
      <c r="E48" s="2">
        <v>267</v>
      </c>
      <c r="F48" s="2">
        <f t="shared" ref="F48:F57" si="12">G48-E48</f>
        <v>68</v>
      </c>
      <c r="G48" s="2">
        <v>335</v>
      </c>
      <c r="H48" s="5">
        <v>20891.524000000001</v>
      </c>
      <c r="I48" s="9"/>
      <c r="J48" s="53">
        <f t="shared" si="9"/>
        <v>0.27751196172248804</v>
      </c>
      <c r="K48" s="53">
        <f t="shared" si="10"/>
        <v>0.25468164794007492</v>
      </c>
      <c r="L48" s="56">
        <f t="shared" si="11"/>
        <v>1.603521121771681E-2</v>
      </c>
      <c r="M48" s="53"/>
      <c r="N48" s="53" t="str">
        <f t="shared" si="7"/>
        <v xml:space="preserve"> </v>
      </c>
    </row>
    <row r="49" spans="1:14">
      <c r="A49" s="10" t="s">
        <v>4548</v>
      </c>
      <c r="B49" s="60">
        <v>28816687000</v>
      </c>
      <c r="C49" s="8">
        <v>162.73500000000001</v>
      </c>
      <c r="D49" s="8">
        <f>E49-C49</f>
        <v>53.236999999999995</v>
      </c>
      <c r="E49" s="8">
        <v>215.97200000000001</v>
      </c>
      <c r="F49" s="8">
        <f t="shared" si="12"/>
        <v>96.374999999999972</v>
      </c>
      <c r="G49" s="8">
        <v>312.34699999999998</v>
      </c>
      <c r="H49" s="4">
        <v>21251.477999999999</v>
      </c>
      <c r="I49" s="9"/>
      <c r="J49" s="52">
        <f t="shared" si="9"/>
        <v>0.3271392140596675</v>
      </c>
      <c r="K49" s="52">
        <f t="shared" si="10"/>
        <v>0.44623840127423908</v>
      </c>
      <c r="L49" s="55">
        <f t="shared" si="11"/>
        <v>1.4697660087453681E-2</v>
      </c>
      <c r="M49" s="52"/>
      <c r="N49" s="52" t="str">
        <f t="shared" si="7"/>
        <v xml:space="preserve"> </v>
      </c>
    </row>
    <row r="50" spans="1:14">
      <c r="A50" s="6" t="s">
        <v>2253</v>
      </c>
      <c r="B50" s="61">
        <v>27665771000</v>
      </c>
      <c r="C50" s="2">
        <v>94.777000000000001</v>
      </c>
      <c r="D50" s="2">
        <v>38.103000000000002</v>
      </c>
      <c r="E50" s="2">
        <f>C50+D50</f>
        <v>132.88</v>
      </c>
      <c r="F50" s="2">
        <f t="shared" si="12"/>
        <v>89.585000000000008</v>
      </c>
      <c r="G50" s="2">
        <v>222.465</v>
      </c>
      <c r="H50" s="5">
        <v>20396.900000000001</v>
      </c>
      <c r="I50" s="9"/>
      <c r="J50" s="53">
        <f t="shared" si="9"/>
        <v>0.40202791816579975</v>
      </c>
      <c r="K50" s="53">
        <f t="shared" si="10"/>
        <v>0.67417971101745944</v>
      </c>
      <c r="L50" s="56">
        <f t="shared" si="11"/>
        <v>1.0906804465384445E-2</v>
      </c>
      <c r="M50" s="53"/>
      <c r="N50" s="53" t="str">
        <f t="shared" si="7"/>
        <v xml:space="preserve"> </v>
      </c>
    </row>
    <row r="51" spans="1:14">
      <c r="A51" s="10" t="s">
        <v>4547</v>
      </c>
      <c r="B51" s="60">
        <v>26862673000</v>
      </c>
      <c r="C51" s="8">
        <v>177</v>
      </c>
      <c r="D51" s="8">
        <f>E51-C51</f>
        <v>37</v>
      </c>
      <c r="E51" s="8">
        <v>214</v>
      </c>
      <c r="F51" s="8">
        <f t="shared" si="12"/>
        <v>54</v>
      </c>
      <c r="G51" s="8">
        <v>268</v>
      </c>
      <c r="H51" s="4">
        <v>23166</v>
      </c>
      <c r="I51" s="9"/>
      <c r="J51" s="52">
        <f t="shared" si="9"/>
        <v>0.20903954802259886</v>
      </c>
      <c r="K51" s="52">
        <f t="shared" si="10"/>
        <v>0.25233644859813081</v>
      </c>
      <c r="L51" s="55">
        <f t="shared" si="11"/>
        <v>1.1568678235344902E-2</v>
      </c>
      <c r="M51" s="52"/>
      <c r="N51" s="52" t="str">
        <f t="shared" si="7"/>
        <v xml:space="preserve"> </v>
      </c>
    </row>
    <row r="52" spans="1:14">
      <c r="A52" s="6" t="s">
        <v>4545</v>
      </c>
      <c r="B52" s="61">
        <v>26708543000</v>
      </c>
      <c r="C52" s="2">
        <v>228.12</v>
      </c>
      <c r="D52" s="2">
        <v>-3.5510000000000002</v>
      </c>
      <c r="E52" s="2">
        <f>C52+D52</f>
        <v>224.56900000000002</v>
      </c>
      <c r="F52" s="2">
        <f t="shared" si="12"/>
        <v>18.718999999999994</v>
      </c>
      <c r="G52" s="2">
        <v>243.28800000000001</v>
      </c>
      <c r="H52" s="5">
        <v>21286.109</v>
      </c>
      <c r="I52" s="9"/>
      <c r="J52" s="53">
        <f t="shared" si="9"/>
        <v>-1.5566368577941435E-2</v>
      </c>
      <c r="K52" s="53">
        <f t="shared" si="10"/>
        <v>8.3355227123957418E-2</v>
      </c>
      <c r="L52" s="56">
        <f t="shared" si="11"/>
        <v>1.1429425640919156E-2</v>
      </c>
      <c r="M52" s="53"/>
      <c r="N52" s="53" t="str">
        <f t="shared" si="7"/>
        <v xml:space="preserve"> </v>
      </c>
    </row>
    <row r="53" spans="1:14">
      <c r="A53" s="10" t="s">
        <v>4543</v>
      </c>
      <c r="B53" s="60">
        <v>26357635000</v>
      </c>
      <c r="C53" s="8">
        <v>101.8</v>
      </c>
      <c r="D53" s="23">
        <f>E53-C53</f>
        <v>9</v>
      </c>
      <c r="E53" s="23">
        <v>110.8</v>
      </c>
      <c r="F53" s="23">
        <f t="shared" si="12"/>
        <v>80.3</v>
      </c>
      <c r="G53" s="23">
        <v>191.1</v>
      </c>
      <c r="H53" s="4">
        <v>13949.71</v>
      </c>
      <c r="I53" s="9"/>
      <c r="J53" s="52">
        <f t="shared" si="9"/>
        <v>8.8408644400785857E-2</v>
      </c>
      <c r="K53" s="52">
        <f t="shared" si="10"/>
        <v>0.72472924187725629</v>
      </c>
      <c r="L53" s="55">
        <f t="shared" si="11"/>
        <v>1.3699209517617213E-2</v>
      </c>
      <c r="M53" s="52"/>
      <c r="N53" s="52" t="str">
        <f t="shared" si="7"/>
        <v xml:space="preserve"> </v>
      </c>
    </row>
    <row r="54" spans="1:14">
      <c r="A54" s="6" t="s">
        <v>1511</v>
      </c>
      <c r="B54" s="61">
        <v>25955469000</v>
      </c>
      <c r="C54" s="2">
        <v>161.80000000000001</v>
      </c>
      <c r="D54" s="2">
        <f>E54-C54</f>
        <v>-5</v>
      </c>
      <c r="E54" s="2">
        <v>156.80000000000001</v>
      </c>
      <c r="F54" s="2">
        <f t="shared" si="12"/>
        <v>47.099999999999994</v>
      </c>
      <c r="G54" s="2">
        <v>203.9</v>
      </c>
      <c r="H54" s="5">
        <v>15000</v>
      </c>
      <c r="I54" s="9"/>
      <c r="J54" s="53">
        <f t="shared" si="9"/>
        <v>-3.0902348578491962E-2</v>
      </c>
      <c r="K54" s="53">
        <f t="shared" si="10"/>
        <v>0.30038265306122441</v>
      </c>
      <c r="L54" s="56">
        <f t="shared" si="11"/>
        <v>1.3593333333333334E-2</v>
      </c>
      <c r="M54" s="53"/>
      <c r="N54" s="53" t="str">
        <f t="shared" si="7"/>
        <v xml:space="preserve"> </v>
      </c>
    </row>
    <row r="55" spans="1:14">
      <c r="A55" s="10" t="s">
        <v>4542</v>
      </c>
      <c r="B55" s="60">
        <v>23559400000</v>
      </c>
      <c r="C55" s="8">
        <v>108.52500000000001</v>
      </c>
      <c r="D55" s="8">
        <f>E55-C55</f>
        <v>94.512</v>
      </c>
      <c r="E55" s="8">
        <v>203.03700000000001</v>
      </c>
      <c r="F55" s="8">
        <f t="shared" si="12"/>
        <v>113.37199999999999</v>
      </c>
      <c r="G55" s="8">
        <v>316.40899999999999</v>
      </c>
      <c r="H55" s="4">
        <v>18230</v>
      </c>
      <c r="I55" s="9"/>
      <c r="J55" s="52">
        <f t="shared" si="9"/>
        <v>0.87087767795438831</v>
      </c>
      <c r="K55" s="52">
        <f t="shared" si="10"/>
        <v>0.55838098474662246</v>
      </c>
      <c r="L55" s="55">
        <f t="shared" si="11"/>
        <v>1.7356500274273174E-2</v>
      </c>
      <c r="M55" s="52"/>
      <c r="N55" s="52" t="str">
        <f t="shared" si="7"/>
        <v xml:space="preserve"> </v>
      </c>
    </row>
    <row r="56" spans="1:14">
      <c r="A56" s="6" t="s">
        <v>4541</v>
      </c>
      <c r="B56" s="61">
        <v>23234514000</v>
      </c>
      <c r="C56" s="2">
        <v>110</v>
      </c>
      <c r="D56" s="2">
        <f>E56-C56</f>
        <v>30</v>
      </c>
      <c r="E56" s="2">
        <v>140</v>
      </c>
      <c r="F56" s="2">
        <f t="shared" si="12"/>
        <v>12</v>
      </c>
      <c r="G56" s="2">
        <v>152</v>
      </c>
      <c r="H56" s="5">
        <v>14609</v>
      </c>
      <c r="I56" s="9"/>
      <c r="J56" s="53">
        <f t="shared" si="9"/>
        <v>0.27272727272727271</v>
      </c>
      <c r="K56" s="53">
        <f t="shared" si="10"/>
        <v>8.5714285714285715E-2</v>
      </c>
      <c r="L56" s="56">
        <f t="shared" si="11"/>
        <v>1.0404545143404751E-2</v>
      </c>
      <c r="M56" s="53"/>
      <c r="N56" s="53" t="str">
        <f t="shared" si="7"/>
        <v xml:space="preserve"> </v>
      </c>
    </row>
    <row r="57" spans="1:14">
      <c r="A57" s="10" t="s">
        <v>4538</v>
      </c>
      <c r="B57" s="60">
        <v>21768001000</v>
      </c>
      <c r="C57" s="8">
        <v>166.208</v>
      </c>
      <c r="D57" s="8">
        <v>58.348999999999997</v>
      </c>
      <c r="E57" s="8">
        <f>C57+D57</f>
        <v>224.55699999999999</v>
      </c>
      <c r="F57" s="8">
        <f t="shared" si="12"/>
        <v>32.914000000000016</v>
      </c>
      <c r="G57" s="8">
        <v>257.471</v>
      </c>
      <c r="H57" s="4">
        <v>17077.442999999999</v>
      </c>
      <c r="I57" s="9"/>
      <c r="J57" s="52">
        <f t="shared" si="9"/>
        <v>0.3510601174432037</v>
      </c>
      <c r="K57" s="52">
        <f t="shared" si="10"/>
        <v>0.14657303045551917</v>
      </c>
      <c r="L57" s="55">
        <f t="shared" si="11"/>
        <v>1.5076671607101837E-2</v>
      </c>
      <c r="M57" s="52"/>
      <c r="N57" s="52" t="str">
        <f t="shared" si="7"/>
        <v xml:space="preserve"> </v>
      </c>
    </row>
    <row r="58" spans="1:14">
      <c r="A58" s="6" t="s">
        <v>4537</v>
      </c>
      <c r="B58" s="61">
        <v>21061188000</v>
      </c>
      <c r="C58" s="2">
        <v>119.066</v>
      </c>
      <c r="D58" s="2">
        <v>62.6</v>
      </c>
      <c r="E58" s="2">
        <f>C58+D58</f>
        <v>181.666</v>
      </c>
      <c r="F58" s="2">
        <v>46</v>
      </c>
      <c r="G58" s="2">
        <v>218.19900000000001</v>
      </c>
      <c r="H58" s="5">
        <v>14224.645</v>
      </c>
      <c r="I58" s="9"/>
      <c r="J58" s="53">
        <f t="shared" si="9"/>
        <v>0.52575882283775388</v>
      </c>
      <c r="K58" s="53">
        <f t="shared" si="10"/>
        <v>0.2532119383924345</v>
      </c>
      <c r="L58" s="56">
        <f t="shared" si="11"/>
        <v>1.5339504079012165E-2</v>
      </c>
      <c r="M58" s="53"/>
      <c r="N58" s="53" t="str">
        <f t="shared" si="7"/>
        <v xml:space="preserve"> </v>
      </c>
    </row>
    <row r="59" spans="1:14">
      <c r="A59" s="10" t="s">
        <v>4536</v>
      </c>
      <c r="B59" s="60">
        <v>20311535000</v>
      </c>
      <c r="C59" s="8">
        <v>54.6</v>
      </c>
      <c r="D59" s="23">
        <f>E59-C59</f>
        <v>41.300000000000004</v>
      </c>
      <c r="E59" s="23">
        <v>95.9</v>
      </c>
      <c r="F59" s="23">
        <f t="shared" ref="F59:F103" si="13">G59-E59</f>
        <v>10.5</v>
      </c>
      <c r="G59" s="23">
        <v>106.4</v>
      </c>
      <c r="H59" s="4">
        <v>12384.611999999999</v>
      </c>
      <c r="I59" s="9"/>
      <c r="J59" s="52">
        <f t="shared" si="9"/>
        <v>0.7564102564102565</v>
      </c>
      <c r="K59" s="52">
        <f t="shared" si="10"/>
        <v>0.1094890510948905</v>
      </c>
      <c r="L59" s="55">
        <f t="shared" si="11"/>
        <v>8.5913066957608378E-3</v>
      </c>
      <c r="M59" s="52"/>
      <c r="N59" s="52" t="str">
        <f t="shared" si="7"/>
        <v xml:space="preserve"> </v>
      </c>
    </row>
    <row r="60" spans="1:14">
      <c r="A60" s="6" t="s">
        <v>4535</v>
      </c>
      <c r="B60" s="61">
        <v>20167600000</v>
      </c>
      <c r="C60" s="2">
        <v>131.13</v>
      </c>
      <c r="D60" s="2">
        <v>17.07</v>
      </c>
      <c r="E60" s="2">
        <f>C60+D60</f>
        <v>148.19999999999999</v>
      </c>
      <c r="F60" s="2">
        <f t="shared" si="13"/>
        <v>35.064000000000021</v>
      </c>
      <c r="G60" s="2">
        <v>183.26400000000001</v>
      </c>
      <c r="H60" s="5">
        <v>13380.27</v>
      </c>
      <c r="I60" s="9"/>
      <c r="J60" s="53">
        <f t="shared" si="9"/>
        <v>0.13017616106154198</v>
      </c>
      <c r="K60" s="53">
        <f t="shared" si="10"/>
        <v>0.23659919028340098</v>
      </c>
      <c r="L60" s="56">
        <f t="shared" si="11"/>
        <v>1.369658459806865E-2</v>
      </c>
      <c r="M60" s="53"/>
      <c r="N60" s="53" t="str">
        <f t="shared" si="7"/>
        <v xml:space="preserve"> </v>
      </c>
    </row>
    <row r="61" spans="1:14">
      <c r="A61" s="10" t="s">
        <v>2172</v>
      </c>
      <c r="B61" s="60">
        <v>19644548000</v>
      </c>
      <c r="C61" s="8">
        <v>77.057000000000002</v>
      </c>
      <c r="D61" s="8">
        <v>57.442</v>
      </c>
      <c r="E61" s="8">
        <f>C61+D61</f>
        <v>134.499</v>
      </c>
      <c r="F61" s="8">
        <f t="shared" si="13"/>
        <v>28.165999999999997</v>
      </c>
      <c r="G61" s="8">
        <v>162.66499999999999</v>
      </c>
      <c r="H61" s="4">
        <v>13856.282999999999</v>
      </c>
      <c r="I61" s="9"/>
      <c r="J61" s="52">
        <f t="shared" si="9"/>
        <v>0.7454481747277989</v>
      </c>
      <c r="K61" s="52">
        <f t="shared" si="10"/>
        <v>0.20941419638807721</v>
      </c>
      <c r="L61" s="55">
        <f t="shared" si="11"/>
        <v>1.1739439790598966E-2</v>
      </c>
      <c r="M61" s="52"/>
      <c r="N61" s="52" t="str">
        <f t="shared" si="7"/>
        <v xml:space="preserve"> </v>
      </c>
    </row>
    <row r="62" spans="1:14">
      <c r="A62" s="6" t="s">
        <v>4533</v>
      </c>
      <c r="B62" s="61">
        <v>18156981000</v>
      </c>
      <c r="C62" s="2">
        <v>38.200000000000003</v>
      </c>
      <c r="D62" s="2">
        <v>78.599999999999994</v>
      </c>
      <c r="E62" s="2">
        <f>C62+D62</f>
        <v>116.8</v>
      </c>
      <c r="F62" s="2">
        <f t="shared" si="13"/>
        <v>32.700000000000003</v>
      </c>
      <c r="G62" s="2">
        <v>149.5</v>
      </c>
      <c r="H62" s="5">
        <v>13094.106</v>
      </c>
      <c r="I62" s="9"/>
      <c r="J62" s="53">
        <f t="shared" si="9"/>
        <v>2.0575916230366489</v>
      </c>
      <c r="K62" s="53">
        <f t="shared" si="10"/>
        <v>0.27996575342465757</v>
      </c>
      <c r="L62" s="56">
        <f t="shared" si="11"/>
        <v>1.1417350676709048E-2</v>
      </c>
      <c r="M62" s="53"/>
      <c r="N62" s="53" t="str">
        <f t="shared" si="7"/>
        <v xml:space="preserve"> </v>
      </c>
    </row>
    <row r="63" spans="1:14">
      <c r="A63" s="10" t="s">
        <v>4531</v>
      </c>
      <c r="B63" s="60">
        <v>18065971000</v>
      </c>
      <c r="C63" s="8">
        <v>116.849</v>
      </c>
      <c r="D63" s="8">
        <v>-5.0720000000000001</v>
      </c>
      <c r="E63" s="8">
        <f>C63+D63</f>
        <v>111.777</v>
      </c>
      <c r="F63" s="8">
        <f t="shared" si="13"/>
        <v>29.690000000000012</v>
      </c>
      <c r="G63" s="8">
        <v>141.46700000000001</v>
      </c>
      <c r="H63" s="4">
        <v>11352.78</v>
      </c>
      <c r="I63" s="9"/>
      <c r="J63" s="52">
        <f t="shared" si="9"/>
        <v>-4.3406447637549313E-2</v>
      </c>
      <c r="K63" s="52">
        <f t="shared" si="10"/>
        <v>0.26561815042450604</v>
      </c>
      <c r="L63" s="55">
        <f t="shared" si="11"/>
        <v>1.2461000741668561E-2</v>
      </c>
      <c r="M63" s="52"/>
      <c r="N63" s="52" t="str">
        <f t="shared" si="7"/>
        <v xml:space="preserve"> </v>
      </c>
    </row>
    <row r="64" spans="1:14">
      <c r="A64" s="6" t="s">
        <v>4529</v>
      </c>
      <c r="B64" s="61">
        <v>17778013000</v>
      </c>
      <c r="C64" s="2">
        <v>121.324</v>
      </c>
      <c r="D64" s="2">
        <f>E64-C64</f>
        <v>76.2</v>
      </c>
      <c r="E64" s="2">
        <v>197.524</v>
      </c>
      <c r="F64" s="2">
        <f t="shared" si="13"/>
        <v>50.943999999999988</v>
      </c>
      <c r="G64" s="2">
        <v>248.46799999999999</v>
      </c>
      <c r="H64" s="5">
        <v>13392.2</v>
      </c>
      <c r="I64" s="9"/>
      <c r="J64" s="53">
        <f t="shared" si="9"/>
        <v>0.62807029112129509</v>
      </c>
      <c r="K64" s="53">
        <f t="shared" si="10"/>
        <v>0.25791296247544598</v>
      </c>
      <c r="L64" s="56">
        <f t="shared" si="11"/>
        <v>1.8553187676408654E-2</v>
      </c>
      <c r="M64" s="53"/>
      <c r="N64" s="53" t="str">
        <f t="shared" si="7"/>
        <v xml:space="preserve"> </v>
      </c>
    </row>
    <row r="65" spans="1:14">
      <c r="A65" s="10" t="s">
        <v>4528</v>
      </c>
      <c r="B65" s="60">
        <v>17757753000</v>
      </c>
      <c r="C65" s="8">
        <v>109</v>
      </c>
      <c r="D65" s="8">
        <v>76</v>
      </c>
      <c r="E65" s="8">
        <f>C65+D65</f>
        <v>185</v>
      </c>
      <c r="F65" s="8">
        <f t="shared" si="13"/>
        <v>42</v>
      </c>
      <c r="G65" s="8">
        <v>227</v>
      </c>
      <c r="H65" s="4">
        <v>13965.017</v>
      </c>
      <c r="I65" s="9"/>
      <c r="J65" s="52">
        <f t="shared" si="9"/>
        <v>0.69724770642201839</v>
      </c>
      <c r="K65" s="52">
        <f t="shared" si="10"/>
        <v>0.22702702702702704</v>
      </c>
      <c r="L65" s="55">
        <f t="shared" si="11"/>
        <v>1.6254903234274618E-2</v>
      </c>
      <c r="M65" s="52"/>
      <c r="N65" s="52" t="str">
        <f t="shared" si="7"/>
        <v xml:space="preserve"> </v>
      </c>
    </row>
    <row r="66" spans="1:14">
      <c r="A66" s="6" t="s">
        <v>4527</v>
      </c>
      <c r="B66" s="61">
        <v>17659319000</v>
      </c>
      <c r="C66" s="2">
        <v>68.2</v>
      </c>
      <c r="D66" s="2">
        <f>E66-C66</f>
        <v>151.39999999999998</v>
      </c>
      <c r="E66" s="2">
        <v>219.6</v>
      </c>
      <c r="F66" s="2">
        <f t="shared" si="13"/>
        <v>23.599999999999994</v>
      </c>
      <c r="G66" s="2">
        <v>243.2</v>
      </c>
      <c r="H66" s="5">
        <v>14374.277</v>
      </c>
      <c r="I66" s="9"/>
      <c r="J66" s="53">
        <f t="shared" si="9"/>
        <v>2.2199413489736064</v>
      </c>
      <c r="K66" s="53">
        <f t="shared" si="10"/>
        <v>0.10746812386156646</v>
      </c>
      <c r="L66" s="56">
        <f t="shared" si="11"/>
        <v>1.6919111827328775E-2</v>
      </c>
      <c r="M66" s="53"/>
      <c r="N66" s="53" t="str">
        <f t="shared" si="7"/>
        <v xml:space="preserve"> </v>
      </c>
    </row>
    <row r="67" spans="1:14">
      <c r="A67" s="10" t="s">
        <v>4526</v>
      </c>
      <c r="B67" s="60">
        <v>17516056000</v>
      </c>
      <c r="C67" s="8">
        <v>43</v>
      </c>
      <c r="D67" s="23">
        <f>E67-C67</f>
        <v>52</v>
      </c>
      <c r="E67" s="23">
        <v>95</v>
      </c>
      <c r="F67" s="23">
        <f t="shared" si="13"/>
        <v>55</v>
      </c>
      <c r="G67" s="23">
        <v>150</v>
      </c>
      <c r="H67" s="4">
        <v>12768.841</v>
      </c>
      <c r="I67" s="9"/>
      <c r="J67" s="52">
        <f t="shared" si="9"/>
        <v>1.2093023255813953</v>
      </c>
      <c r="K67" s="52">
        <f t="shared" si="10"/>
        <v>0.57894736842105265</v>
      </c>
      <c r="L67" s="55">
        <f t="shared" si="11"/>
        <v>1.1747346528944953E-2</v>
      </c>
      <c r="M67" s="52"/>
      <c r="N67" s="52" t="str">
        <f t="shared" si="7"/>
        <v xml:space="preserve"> </v>
      </c>
    </row>
    <row r="68" spans="1:14">
      <c r="A68" s="6" t="s">
        <v>4525</v>
      </c>
      <c r="B68" s="61">
        <v>17136249000</v>
      </c>
      <c r="C68" s="2">
        <v>40.655000000000001</v>
      </c>
      <c r="D68" s="2">
        <v>74.608000000000004</v>
      </c>
      <c r="E68" s="2">
        <f>C68+D68</f>
        <v>115.26300000000001</v>
      </c>
      <c r="F68" s="2">
        <f t="shared" si="13"/>
        <v>43.47</v>
      </c>
      <c r="G68" s="2">
        <v>158.733</v>
      </c>
      <c r="H68" s="5">
        <v>12027.231</v>
      </c>
      <c r="I68" s="9"/>
      <c r="J68" s="53">
        <f t="shared" si="9"/>
        <v>1.835149428114623</v>
      </c>
      <c r="K68" s="53">
        <f t="shared" si="10"/>
        <v>0.37713750292808618</v>
      </c>
      <c r="L68" s="56">
        <f t="shared" si="11"/>
        <v>1.319780089032962E-2</v>
      </c>
      <c r="M68" s="53"/>
      <c r="N68" s="53" t="str">
        <f t="shared" si="7"/>
        <v xml:space="preserve"> </v>
      </c>
    </row>
    <row r="69" spans="1:14">
      <c r="A69" s="10" t="s">
        <v>4521</v>
      </c>
      <c r="B69" s="60">
        <v>15917423000</v>
      </c>
      <c r="C69" s="8">
        <v>57.262</v>
      </c>
      <c r="D69" s="8">
        <v>60.859000000000002</v>
      </c>
      <c r="E69" s="8">
        <f>C69+D69</f>
        <v>118.12100000000001</v>
      </c>
      <c r="F69" s="8">
        <f t="shared" si="13"/>
        <v>35.218999999999994</v>
      </c>
      <c r="G69" s="8">
        <v>153.34</v>
      </c>
      <c r="H69" s="4">
        <v>11506.89</v>
      </c>
      <c r="I69" s="9"/>
      <c r="J69" s="52">
        <f t="shared" si="9"/>
        <v>1.0628165275400789</v>
      </c>
      <c r="K69" s="52">
        <f t="shared" si="10"/>
        <v>0.29816036098576876</v>
      </c>
      <c r="L69" s="55">
        <f t="shared" si="11"/>
        <v>1.3325929073798395E-2</v>
      </c>
      <c r="M69" s="52"/>
      <c r="N69" s="52" t="str">
        <f t="shared" si="7"/>
        <v xml:space="preserve"> </v>
      </c>
    </row>
    <row r="70" spans="1:14">
      <c r="A70" s="6" t="s">
        <v>4518</v>
      </c>
      <c r="B70" s="61">
        <v>15674361000</v>
      </c>
      <c r="C70" s="2">
        <v>52.429000000000002</v>
      </c>
      <c r="D70" s="2">
        <v>38.411999999999999</v>
      </c>
      <c r="E70" s="2">
        <f>C70+D70</f>
        <v>90.841000000000008</v>
      </c>
      <c r="F70" s="2">
        <f t="shared" si="13"/>
        <v>23.430999999999997</v>
      </c>
      <c r="G70" s="2">
        <v>114.27200000000001</v>
      </c>
      <c r="H70" s="5">
        <v>10349.596</v>
      </c>
      <c r="I70" s="9"/>
      <c r="J70" s="53">
        <f t="shared" si="9"/>
        <v>0.7326479620057601</v>
      </c>
      <c r="K70" s="53">
        <f t="shared" si="10"/>
        <v>0.25793419271034002</v>
      </c>
      <c r="L70" s="56">
        <f t="shared" si="11"/>
        <v>1.1041203927187111E-2</v>
      </c>
      <c r="M70" s="53"/>
      <c r="N70" s="53" t="str">
        <f t="shared" si="7"/>
        <v xml:space="preserve"> </v>
      </c>
    </row>
    <row r="71" spans="1:14">
      <c r="A71" s="10" t="s">
        <v>4517</v>
      </c>
      <c r="B71" s="60">
        <v>15666543000</v>
      </c>
      <c r="C71" s="8">
        <v>94.144000000000005</v>
      </c>
      <c r="D71" s="8">
        <v>26.2</v>
      </c>
      <c r="E71" s="8">
        <f>C71+D71</f>
        <v>120.34400000000001</v>
      </c>
      <c r="F71" s="8">
        <f t="shared" si="13"/>
        <v>24.578999999999994</v>
      </c>
      <c r="G71" s="8">
        <v>144.923</v>
      </c>
      <c r="H71" s="4">
        <v>12583.415999999999</v>
      </c>
      <c r="I71" s="9"/>
      <c r="J71" s="52">
        <f t="shared" si="9"/>
        <v>0.27829707681849081</v>
      </c>
      <c r="K71" s="52">
        <f t="shared" si="10"/>
        <v>0.20423951339493446</v>
      </c>
      <c r="L71" s="55">
        <f t="shared" si="11"/>
        <v>1.1516983941403512E-2</v>
      </c>
      <c r="M71" s="52"/>
      <c r="N71" s="52" t="str">
        <f t="shared" si="7"/>
        <v xml:space="preserve"> </v>
      </c>
    </row>
    <row r="72" spans="1:14">
      <c r="A72" s="6" t="s">
        <v>4515</v>
      </c>
      <c r="B72" s="61">
        <v>14582546000</v>
      </c>
      <c r="C72" s="2">
        <v>73</v>
      </c>
      <c r="D72" s="2">
        <f>E72-C72</f>
        <v>32.299999999999997</v>
      </c>
      <c r="E72" s="2">
        <v>105.3</v>
      </c>
      <c r="F72" s="2">
        <f t="shared" si="13"/>
        <v>23.799999999999997</v>
      </c>
      <c r="G72" s="2">
        <v>129.1</v>
      </c>
      <c r="H72" s="5">
        <v>9012.4</v>
      </c>
      <c r="I72" s="9"/>
      <c r="J72" s="53">
        <f t="shared" si="9"/>
        <v>0.44246575342465749</v>
      </c>
      <c r="K72" s="53">
        <f t="shared" si="10"/>
        <v>0.22602089268755934</v>
      </c>
      <c r="L72" s="56">
        <f t="shared" si="11"/>
        <v>1.4324708179841108E-2</v>
      </c>
      <c r="M72" s="53"/>
      <c r="N72" s="53" t="str">
        <f t="shared" si="7"/>
        <v xml:space="preserve"> </v>
      </c>
    </row>
    <row r="73" spans="1:14">
      <c r="A73" s="10" t="s">
        <v>1909</v>
      </c>
      <c r="B73" s="60">
        <v>14434311000</v>
      </c>
      <c r="C73" s="8">
        <v>57.65</v>
      </c>
      <c r="D73" s="23">
        <v>61.505000000000003</v>
      </c>
      <c r="E73" s="23">
        <f>C73+D73</f>
        <v>119.155</v>
      </c>
      <c r="F73" s="23">
        <f t="shared" si="13"/>
        <v>24.72999999999999</v>
      </c>
      <c r="G73" s="23">
        <v>143.88499999999999</v>
      </c>
      <c r="H73" s="4">
        <v>9307.8189999999995</v>
      </c>
      <c r="I73" s="46"/>
      <c r="J73" s="52">
        <f t="shared" si="9"/>
        <v>1.0668690372940157</v>
      </c>
      <c r="K73" s="52">
        <f t="shared" si="10"/>
        <v>0.20754479459527497</v>
      </c>
      <c r="L73" s="55">
        <f t="shared" si="11"/>
        <v>1.5458508593688811E-2</v>
      </c>
      <c r="M73" s="52"/>
      <c r="N73" s="52" t="str">
        <f t="shared" si="7"/>
        <v xml:space="preserve"> </v>
      </c>
    </row>
    <row r="74" spans="1:14">
      <c r="A74" s="6" t="s">
        <v>4513</v>
      </c>
      <c r="B74" s="61">
        <v>14144676000</v>
      </c>
      <c r="C74" s="2">
        <v>97.1</v>
      </c>
      <c r="D74" s="2">
        <v>10.4</v>
      </c>
      <c r="E74" s="2">
        <f>C74+D74</f>
        <v>107.5</v>
      </c>
      <c r="F74" s="2">
        <f t="shared" si="13"/>
        <v>16.200000000000003</v>
      </c>
      <c r="G74" s="2">
        <v>123.7</v>
      </c>
      <c r="H74" s="5">
        <v>10157</v>
      </c>
      <c r="I74" s="9"/>
      <c r="J74" s="53">
        <f t="shared" si="9"/>
        <v>0.1071060762100927</v>
      </c>
      <c r="K74" s="53">
        <f t="shared" si="10"/>
        <v>0.15069767441860468</v>
      </c>
      <c r="L74" s="56">
        <f t="shared" si="11"/>
        <v>1.2178792950674412E-2</v>
      </c>
      <c r="M74" s="53"/>
      <c r="N74" s="53" t="str">
        <f t="shared" si="7"/>
        <v xml:space="preserve"> </v>
      </c>
    </row>
    <row r="75" spans="1:14">
      <c r="A75" s="10" t="s">
        <v>4512</v>
      </c>
      <c r="B75" s="60">
        <v>14071995000</v>
      </c>
      <c r="C75" s="8">
        <v>83.968000000000004</v>
      </c>
      <c r="D75" s="8">
        <f>E75-C75</f>
        <v>1.6319999999999908</v>
      </c>
      <c r="E75" s="8">
        <v>85.6</v>
      </c>
      <c r="F75" s="8">
        <f t="shared" si="13"/>
        <v>36.474000000000004</v>
      </c>
      <c r="G75" s="8">
        <v>122.074</v>
      </c>
      <c r="H75" s="4">
        <v>8933.3209999999999</v>
      </c>
      <c r="I75" s="9"/>
      <c r="J75" s="52">
        <f t="shared" si="9"/>
        <v>1.9435975609755986E-2</v>
      </c>
      <c r="K75" s="52">
        <f t="shared" si="10"/>
        <v>0.42609813084112158</v>
      </c>
      <c r="L75" s="55">
        <f t="shared" si="11"/>
        <v>1.3665018865884256E-2</v>
      </c>
      <c r="M75" s="52"/>
      <c r="N75" s="52" t="str">
        <f t="shared" ref="N75:N115" si="14">IFERROR(L75/M75," ")</f>
        <v xml:space="preserve"> </v>
      </c>
    </row>
    <row r="76" spans="1:14">
      <c r="A76" s="6" t="s">
        <v>4509</v>
      </c>
      <c r="B76" s="61">
        <v>13673038000</v>
      </c>
      <c r="C76" s="2">
        <v>124.5</v>
      </c>
      <c r="D76" s="2">
        <f>E76-C76</f>
        <v>3.6999999999999886</v>
      </c>
      <c r="E76" s="2">
        <v>128.19999999999999</v>
      </c>
      <c r="F76" s="2">
        <f t="shared" si="13"/>
        <v>22</v>
      </c>
      <c r="G76" s="2">
        <v>150.19999999999999</v>
      </c>
      <c r="H76" s="5">
        <v>10088.206</v>
      </c>
      <c r="I76" s="9"/>
      <c r="J76" s="53">
        <f t="shared" si="9"/>
        <v>2.9718875502007941E-2</v>
      </c>
      <c r="K76" s="53">
        <f t="shared" si="10"/>
        <v>0.171606864274571</v>
      </c>
      <c r="L76" s="56">
        <f t="shared" si="11"/>
        <v>1.4888672971190318E-2</v>
      </c>
      <c r="M76" s="53"/>
      <c r="N76" s="53" t="str">
        <f t="shared" si="14"/>
        <v xml:space="preserve"> </v>
      </c>
    </row>
    <row r="77" spans="1:14">
      <c r="A77" s="10" t="s">
        <v>4507</v>
      </c>
      <c r="B77" s="60">
        <v>13387533000</v>
      </c>
      <c r="C77" s="8">
        <v>53.107999999999997</v>
      </c>
      <c r="D77" s="8">
        <f>E77-C77</f>
        <v>52.872999999999998</v>
      </c>
      <c r="E77" s="8">
        <v>105.98099999999999</v>
      </c>
      <c r="F77" s="8">
        <f t="shared" si="13"/>
        <v>28.938999999999993</v>
      </c>
      <c r="G77" s="8">
        <v>134.91999999999999</v>
      </c>
      <c r="H77" s="4">
        <v>9700</v>
      </c>
      <c r="I77" s="9"/>
      <c r="J77" s="52">
        <f t="shared" si="9"/>
        <v>0.99557505460570916</v>
      </c>
      <c r="K77" s="52">
        <f t="shared" si="10"/>
        <v>0.27305837838857905</v>
      </c>
      <c r="L77" s="55">
        <f t="shared" si="11"/>
        <v>1.3909278350515463E-2</v>
      </c>
      <c r="M77" s="52"/>
      <c r="N77" s="52" t="str">
        <f t="shared" si="14"/>
        <v xml:space="preserve"> </v>
      </c>
    </row>
    <row r="78" spans="1:14">
      <c r="A78" s="6" t="s">
        <v>4506</v>
      </c>
      <c r="B78" s="61">
        <v>13181399000</v>
      </c>
      <c r="C78" s="2">
        <v>63.6</v>
      </c>
      <c r="D78" s="2">
        <v>25.4</v>
      </c>
      <c r="E78" s="2">
        <f>C78+D78</f>
        <v>89</v>
      </c>
      <c r="F78" s="2">
        <f t="shared" si="13"/>
        <v>24.5</v>
      </c>
      <c r="G78" s="2">
        <v>113.5</v>
      </c>
      <c r="H78" s="5">
        <v>9303.1769999999997</v>
      </c>
      <c r="I78" s="9"/>
      <c r="J78" s="53">
        <f t="shared" si="9"/>
        <v>0.3993710691823899</v>
      </c>
      <c r="K78" s="53">
        <f t="shared" si="10"/>
        <v>0.2752808988764045</v>
      </c>
      <c r="L78" s="56">
        <f t="shared" si="11"/>
        <v>1.2200133352294598E-2</v>
      </c>
      <c r="M78" s="53"/>
      <c r="N78" s="53" t="str">
        <f t="shared" si="14"/>
        <v xml:space="preserve"> </v>
      </c>
    </row>
    <row r="79" spans="1:14">
      <c r="A79" s="10" t="s">
        <v>2228</v>
      </c>
      <c r="B79" s="60">
        <v>12887120000</v>
      </c>
      <c r="C79" s="8">
        <v>65.546999999999997</v>
      </c>
      <c r="D79" s="8">
        <f>E79-C79</f>
        <v>8.7510000000000048</v>
      </c>
      <c r="E79" s="8">
        <v>74.298000000000002</v>
      </c>
      <c r="F79" s="8">
        <f t="shared" si="13"/>
        <v>14.076999999999998</v>
      </c>
      <c r="G79" s="8">
        <v>88.375</v>
      </c>
      <c r="H79" s="4">
        <v>8935.4240000000009</v>
      </c>
      <c r="I79" s="9"/>
      <c r="J79" s="52">
        <f t="shared" si="9"/>
        <v>0.13350725433658298</v>
      </c>
      <c r="K79" s="52">
        <f t="shared" si="10"/>
        <v>0.18946674203881664</v>
      </c>
      <c r="L79" s="55">
        <f t="shared" si="11"/>
        <v>9.8904092296011915E-3</v>
      </c>
      <c r="M79" s="52"/>
      <c r="N79" s="52" t="str">
        <f t="shared" si="14"/>
        <v xml:space="preserve"> </v>
      </c>
    </row>
    <row r="80" spans="1:14">
      <c r="A80" s="6" t="s">
        <v>4503</v>
      </c>
      <c r="B80" s="61">
        <v>12597360000</v>
      </c>
      <c r="C80" s="2">
        <v>155</v>
      </c>
      <c r="D80" s="2">
        <f>E80-C80</f>
        <v>93</v>
      </c>
      <c r="E80" s="2">
        <v>248</v>
      </c>
      <c r="F80" s="2">
        <f t="shared" si="13"/>
        <v>60</v>
      </c>
      <c r="G80" s="2">
        <v>308</v>
      </c>
      <c r="H80" s="5">
        <v>9050.9930000000004</v>
      </c>
      <c r="I80" s="9"/>
      <c r="J80" s="53">
        <f t="shared" si="9"/>
        <v>0.6</v>
      </c>
      <c r="K80" s="53">
        <f t="shared" si="10"/>
        <v>0.24193548387096775</v>
      </c>
      <c r="L80" s="56">
        <f t="shared" si="11"/>
        <v>3.4029415335974735E-2</v>
      </c>
      <c r="M80" s="53"/>
      <c r="N80" s="53" t="str">
        <f t="shared" si="14"/>
        <v xml:space="preserve"> </v>
      </c>
    </row>
    <row r="81" spans="1:14">
      <c r="A81" s="10" t="s">
        <v>4501</v>
      </c>
      <c r="B81" s="60">
        <v>12304722000</v>
      </c>
      <c r="C81" s="8">
        <v>103.3</v>
      </c>
      <c r="D81" s="23">
        <f>E81-C81</f>
        <v>14.900000000000006</v>
      </c>
      <c r="E81" s="23">
        <v>118.2</v>
      </c>
      <c r="F81" s="23">
        <f t="shared" si="13"/>
        <v>23.799999999999997</v>
      </c>
      <c r="G81" s="23">
        <v>142</v>
      </c>
      <c r="H81" s="4">
        <v>9285.7000000000007</v>
      </c>
      <c r="I81" s="9"/>
      <c r="J81" s="52">
        <f t="shared" si="9"/>
        <v>0.14424007744433695</v>
      </c>
      <c r="K81" s="52">
        <f t="shared" si="10"/>
        <v>0.20135363790186123</v>
      </c>
      <c r="L81" s="55">
        <f t="shared" si="11"/>
        <v>1.5292331218971104E-2</v>
      </c>
      <c r="M81" s="52"/>
      <c r="N81" s="52" t="str">
        <f t="shared" si="14"/>
        <v xml:space="preserve"> </v>
      </c>
    </row>
    <row r="82" spans="1:14">
      <c r="A82" s="6" t="s">
        <v>4500</v>
      </c>
      <c r="B82" s="61">
        <v>12223127000</v>
      </c>
      <c r="C82" s="2">
        <v>47</v>
      </c>
      <c r="D82" s="2">
        <v>36</v>
      </c>
      <c r="E82" s="2">
        <f>C82+D82</f>
        <v>83</v>
      </c>
      <c r="F82" s="2">
        <f t="shared" si="13"/>
        <v>56</v>
      </c>
      <c r="G82" s="2">
        <v>139</v>
      </c>
      <c r="H82" s="5">
        <v>8550.7620000000006</v>
      </c>
      <c r="I82" s="9"/>
      <c r="J82" s="53">
        <f t="shared" si="9"/>
        <v>0.76595744680851063</v>
      </c>
      <c r="K82" s="53">
        <f t="shared" si="10"/>
        <v>0.67469879518072284</v>
      </c>
      <c r="L82" s="56">
        <f t="shared" si="11"/>
        <v>1.6255861173542194E-2</v>
      </c>
      <c r="M82" s="53"/>
      <c r="N82" s="53" t="str">
        <f t="shared" si="14"/>
        <v xml:space="preserve"> </v>
      </c>
    </row>
    <row r="83" spans="1:14">
      <c r="A83" s="10" t="s">
        <v>4499</v>
      </c>
      <c r="B83" s="60">
        <v>11947775000</v>
      </c>
      <c r="C83" s="8">
        <v>58.23</v>
      </c>
      <c r="D83" s="8">
        <f>E83-C83</f>
        <v>0.94000000000000483</v>
      </c>
      <c r="E83" s="8">
        <v>59.17</v>
      </c>
      <c r="F83" s="8">
        <f t="shared" si="13"/>
        <v>5.2000000000000028</v>
      </c>
      <c r="G83" s="8">
        <v>64.37</v>
      </c>
      <c r="H83" s="4">
        <v>8784</v>
      </c>
      <c r="I83" s="9"/>
      <c r="J83" s="52">
        <f t="shared" si="9"/>
        <v>1.6142881676112053E-2</v>
      </c>
      <c r="K83" s="52">
        <f t="shared" si="10"/>
        <v>8.7882372824066302E-2</v>
      </c>
      <c r="L83" s="55">
        <f t="shared" si="11"/>
        <v>7.3280965391621135E-3</v>
      </c>
      <c r="M83" s="52"/>
      <c r="N83" s="52" t="str">
        <f t="shared" si="14"/>
        <v xml:space="preserve"> </v>
      </c>
    </row>
    <row r="84" spans="1:14">
      <c r="A84" s="6" t="s">
        <v>4498</v>
      </c>
      <c r="B84" s="61">
        <v>11778052000</v>
      </c>
      <c r="C84" s="2">
        <v>39.976999999999997</v>
      </c>
      <c r="D84" s="2">
        <v>63.970999999999997</v>
      </c>
      <c r="E84" s="2">
        <f>C84+D84</f>
        <v>103.94799999999999</v>
      </c>
      <c r="F84" s="2">
        <f t="shared" si="13"/>
        <v>23.110000000000014</v>
      </c>
      <c r="G84" s="2">
        <v>127.05800000000001</v>
      </c>
      <c r="H84" s="5">
        <v>8754.8690000000006</v>
      </c>
      <c r="I84" s="9"/>
      <c r="J84" s="53">
        <f t="shared" si="9"/>
        <v>1.6001951121895091</v>
      </c>
      <c r="K84" s="53">
        <f t="shared" si="10"/>
        <v>0.22232269981144434</v>
      </c>
      <c r="L84" s="56">
        <f t="shared" si="11"/>
        <v>1.4512838513060561E-2</v>
      </c>
      <c r="M84" s="53"/>
      <c r="N84" s="53" t="str">
        <f t="shared" si="14"/>
        <v xml:space="preserve"> </v>
      </c>
    </row>
    <row r="85" spans="1:14">
      <c r="A85" s="10" t="s">
        <v>4495</v>
      </c>
      <c r="B85" s="60">
        <v>11511729000</v>
      </c>
      <c r="C85" s="8">
        <v>56.4</v>
      </c>
      <c r="D85" s="8">
        <f>E85-C85</f>
        <v>79.799999999999983</v>
      </c>
      <c r="E85" s="8">
        <v>136.19999999999999</v>
      </c>
      <c r="F85" s="8">
        <f t="shared" si="13"/>
        <v>16.400000000000006</v>
      </c>
      <c r="G85" s="8">
        <v>152.6</v>
      </c>
      <c r="H85" s="4">
        <v>9884.07</v>
      </c>
      <c r="I85" s="9"/>
      <c r="J85" s="52">
        <f t="shared" si="9"/>
        <v>1.4148936170212763</v>
      </c>
      <c r="K85" s="52">
        <f t="shared" si="10"/>
        <v>0.1204111600587372</v>
      </c>
      <c r="L85" s="55">
        <f t="shared" si="11"/>
        <v>1.543898414317179E-2</v>
      </c>
      <c r="M85" s="52"/>
      <c r="N85" s="52" t="str">
        <f t="shared" si="14"/>
        <v xml:space="preserve"> </v>
      </c>
    </row>
    <row r="86" spans="1:14">
      <c r="A86" s="6" t="s">
        <v>4494</v>
      </c>
      <c r="B86" s="61">
        <v>11397638000</v>
      </c>
      <c r="C86" s="2">
        <v>67.739999999999995</v>
      </c>
      <c r="D86" s="2">
        <f>E86-C86</f>
        <v>2.0000000000010232E-2</v>
      </c>
      <c r="E86" s="2">
        <v>67.760000000000005</v>
      </c>
      <c r="F86" s="2">
        <f t="shared" si="13"/>
        <v>24.616</v>
      </c>
      <c r="G86" s="2">
        <v>92.376000000000005</v>
      </c>
      <c r="H86" s="5">
        <v>8916.43</v>
      </c>
      <c r="I86" s="9"/>
      <c r="J86" s="53">
        <f t="shared" si="9"/>
        <v>2.9524653085341357E-4</v>
      </c>
      <c r="K86" s="53">
        <f t="shared" si="10"/>
        <v>0.36328217237308141</v>
      </c>
      <c r="L86" s="56">
        <f t="shared" si="11"/>
        <v>1.0360200214659903E-2</v>
      </c>
      <c r="M86" s="53"/>
      <c r="N86" s="53" t="str">
        <f t="shared" si="14"/>
        <v xml:space="preserve"> </v>
      </c>
    </row>
    <row r="87" spans="1:14">
      <c r="A87" s="10" t="s">
        <v>4493</v>
      </c>
      <c r="B87" s="60">
        <v>11335522000</v>
      </c>
      <c r="C87" s="8">
        <v>61.1</v>
      </c>
      <c r="D87" s="23">
        <f>E87-C87</f>
        <v>12.600000000000001</v>
      </c>
      <c r="E87" s="23">
        <v>73.7</v>
      </c>
      <c r="F87" s="23">
        <f t="shared" si="13"/>
        <v>33</v>
      </c>
      <c r="G87" s="23">
        <v>106.7</v>
      </c>
      <c r="H87" s="4">
        <v>7345.25</v>
      </c>
      <c r="I87" s="9"/>
      <c r="J87" s="52">
        <f t="shared" si="9"/>
        <v>0.20621931260229134</v>
      </c>
      <c r="K87" s="52">
        <f t="shared" si="10"/>
        <v>0.44776119402985071</v>
      </c>
      <c r="L87" s="55">
        <f t="shared" si="11"/>
        <v>1.4526394608760764E-2</v>
      </c>
      <c r="M87" s="52"/>
      <c r="N87" s="52" t="str">
        <f t="shared" si="14"/>
        <v xml:space="preserve"> </v>
      </c>
    </row>
    <row r="88" spans="1:14">
      <c r="A88" s="6" t="s">
        <v>4492</v>
      </c>
      <c r="B88" s="61">
        <v>11279433000</v>
      </c>
      <c r="C88" s="2">
        <v>68.7</v>
      </c>
      <c r="D88" s="2">
        <f>E88-C88</f>
        <v>1.7999999999999972</v>
      </c>
      <c r="E88" s="2">
        <v>70.5</v>
      </c>
      <c r="F88" s="2">
        <f t="shared" si="13"/>
        <v>12.099999999999994</v>
      </c>
      <c r="G88" s="2">
        <v>82.6</v>
      </c>
      <c r="H88" s="5">
        <v>7466.152</v>
      </c>
      <c r="I88" s="9"/>
      <c r="J88" s="53">
        <f t="shared" si="9"/>
        <v>2.6200873362445372E-2</v>
      </c>
      <c r="K88" s="53">
        <f t="shared" si="10"/>
        <v>0.17163120567375878</v>
      </c>
      <c r="L88" s="56">
        <f t="shared" si="11"/>
        <v>1.1063262574884625E-2</v>
      </c>
      <c r="M88" s="53"/>
      <c r="N88" s="53" t="str">
        <f t="shared" si="14"/>
        <v xml:space="preserve"> </v>
      </c>
    </row>
    <row r="89" spans="1:14">
      <c r="A89" s="10" t="s">
        <v>3815</v>
      </c>
      <c r="B89" s="60">
        <v>10624748000</v>
      </c>
      <c r="C89" s="8">
        <v>57.941000000000003</v>
      </c>
      <c r="D89" s="8">
        <v>10.792</v>
      </c>
      <c r="E89" s="8">
        <f>C89+D89</f>
        <v>68.733000000000004</v>
      </c>
      <c r="F89" s="8">
        <f t="shared" si="13"/>
        <v>24.164000000000001</v>
      </c>
      <c r="G89" s="8">
        <v>92.897000000000006</v>
      </c>
      <c r="H89" s="4">
        <v>8836.8739999999998</v>
      </c>
      <c r="I89" s="9"/>
      <c r="J89" s="52">
        <f t="shared" si="9"/>
        <v>0.18625843530487909</v>
      </c>
      <c r="K89" s="52">
        <f t="shared" si="10"/>
        <v>0.3515632956512883</v>
      </c>
      <c r="L89" s="55">
        <f t="shared" si="11"/>
        <v>1.0512427811010999E-2</v>
      </c>
      <c r="M89" s="52"/>
      <c r="N89" s="52" t="str">
        <f t="shared" si="14"/>
        <v xml:space="preserve"> </v>
      </c>
    </row>
    <row r="90" spans="1:14">
      <c r="A90" s="6" t="s">
        <v>4487</v>
      </c>
      <c r="B90" s="61">
        <v>10055910000</v>
      </c>
      <c r="C90" s="2">
        <v>478</v>
      </c>
      <c r="D90" s="2">
        <f>E90-C90</f>
        <v>315</v>
      </c>
      <c r="E90" s="2">
        <v>793</v>
      </c>
      <c r="F90" s="2">
        <f t="shared" si="13"/>
        <v>127</v>
      </c>
      <c r="G90" s="2">
        <v>920</v>
      </c>
      <c r="H90" s="5">
        <v>27847.84</v>
      </c>
      <c r="I90" s="9"/>
      <c r="J90" s="53">
        <f t="shared" si="9"/>
        <v>0.65899581589958156</v>
      </c>
      <c r="K90" s="53">
        <f t="shared" si="10"/>
        <v>0.16015132408575031</v>
      </c>
      <c r="L90" s="56">
        <f t="shared" si="11"/>
        <v>3.3036673580428499E-2</v>
      </c>
      <c r="M90" s="53"/>
      <c r="N90" s="53" t="str">
        <f t="shared" si="14"/>
        <v xml:space="preserve"> </v>
      </c>
    </row>
    <row r="91" spans="1:14">
      <c r="A91" s="10" t="s">
        <v>4486</v>
      </c>
      <c r="B91" s="60">
        <v>9807688000</v>
      </c>
      <c r="C91" s="8">
        <v>55.5</v>
      </c>
      <c r="D91" s="8">
        <v>7.9</v>
      </c>
      <c r="E91" s="8">
        <f>C91+D91</f>
        <v>63.4</v>
      </c>
      <c r="F91" s="8">
        <f t="shared" si="13"/>
        <v>11.699999999999996</v>
      </c>
      <c r="G91" s="8">
        <v>75.099999999999994</v>
      </c>
      <c r="H91" s="4">
        <v>7372.0439999999999</v>
      </c>
      <c r="I91" s="9"/>
      <c r="J91" s="52">
        <f t="shared" si="9"/>
        <v>0.14234234234234236</v>
      </c>
      <c r="K91" s="52">
        <f t="shared" si="10"/>
        <v>0.18454258675078858</v>
      </c>
      <c r="L91" s="55">
        <f t="shared" si="11"/>
        <v>1.0187133988891005E-2</v>
      </c>
      <c r="M91" s="52"/>
      <c r="N91" s="52" t="str">
        <f t="shared" si="14"/>
        <v xml:space="preserve"> </v>
      </c>
    </row>
    <row r="92" spans="1:14">
      <c r="A92" s="6" t="s">
        <v>4483</v>
      </c>
      <c r="B92" s="61">
        <v>9679115000</v>
      </c>
      <c r="C92" s="2">
        <v>53.7</v>
      </c>
      <c r="D92" s="2">
        <v>16.8</v>
      </c>
      <c r="E92" s="2">
        <f>C92+D92</f>
        <v>70.5</v>
      </c>
      <c r="F92" s="2">
        <f t="shared" si="13"/>
        <v>13.900000000000006</v>
      </c>
      <c r="G92" s="2">
        <v>84.4</v>
      </c>
      <c r="H92" s="5">
        <v>6745.4989999999998</v>
      </c>
      <c r="I92" s="9"/>
      <c r="J92" s="53">
        <f t="shared" si="9"/>
        <v>0.31284916201117319</v>
      </c>
      <c r="K92" s="53">
        <f t="shared" si="10"/>
        <v>0.19716312056737598</v>
      </c>
      <c r="L92" s="56">
        <f t="shared" si="11"/>
        <v>1.2512046921954923E-2</v>
      </c>
      <c r="M92" s="53"/>
      <c r="N92" s="53" t="str">
        <f t="shared" si="14"/>
        <v xml:space="preserve"> </v>
      </c>
    </row>
    <row r="93" spans="1:14">
      <c r="A93" s="10" t="s">
        <v>4479</v>
      </c>
      <c r="B93" s="60">
        <v>9253736000</v>
      </c>
      <c r="C93" s="8">
        <v>116.5</v>
      </c>
      <c r="D93" s="8">
        <f>E93-C93</f>
        <v>89.699999999999989</v>
      </c>
      <c r="E93" s="8">
        <v>206.2</v>
      </c>
      <c r="F93" s="8">
        <f t="shared" si="13"/>
        <v>24.600000000000023</v>
      </c>
      <c r="G93" s="8">
        <v>230.8</v>
      </c>
      <c r="H93" s="4">
        <v>6766.1440000000002</v>
      </c>
      <c r="I93" s="9"/>
      <c r="J93" s="52">
        <f t="shared" si="9"/>
        <v>0.76995708154506426</v>
      </c>
      <c r="K93" s="52">
        <f t="shared" si="10"/>
        <v>0.1193016488845782</v>
      </c>
      <c r="L93" s="55">
        <f t="shared" si="11"/>
        <v>3.4111009165634074E-2</v>
      </c>
      <c r="M93" s="52"/>
      <c r="N93" s="52" t="str">
        <f t="shared" si="14"/>
        <v xml:space="preserve"> </v>
      </c>
    </row>
    <row r="94" spans="1:14">
      <c r="A94" s="6" t="s">
        <v>4477</v>
      </c>
      <c r="B94" s="61">
        <v>8950172000</v>
      </c>
      <c r="C94" s="2">
        <v>73.599999999999994</v>
      </c>
      <c r="D94" s="2">
        <v>10.6</v>
      </c>
      <c r="E94" s="2">
        <f>C94+D94</f>
        <v>84.199999999999989</v>
      </c>
      <c r="F94" s="2">
        <f t="shared" si="13"/>
        <v>12.100000000000009</v>
      </c>
      <c r="G94" s="2">
        <v>96.3</v>
      </c>
      <c r="H94" s="5">
        <v>7840.7830000000004</v>
      </c>
      <c r="I94" s="9"/>
      <c r="J94" s="53">
        <f t="shared" ref="J94:J129" si="15">D94/C94</f>
        <v>0.14402173913043478</v>
      </c>
      <c r="K94" s="53">
        <f t="shared" ref="K94:K129" si="16">F94/E94</f>
        <v>0.14370546318289798</v>
      </c>
      <c r="L94" s="56">
        <f t="shared" ref="L94:L129" si="17">G94/H94</f>
        <v>1.228193663821585E-2</v>
      </c>
      <c r="M94" s="53"/>
      <c r="N94" s="53" t="str">
        <f t="shared" si="14"/>
        <v xml:space="preserve"> </v>
      </c>
    </row>
    <row r="95" spans="1:14">
      <c r="A95" s="10" t="s">
        <v>4475</v>
      </c>
      <c r="B95" s="60">
        <v>8796241000</v>
      </c>
      <c r="C95" s="8">
        <v>72</v>
      </c>
      <c r="D95" s="23">
        <v>-20.399999999999999</v>
      </c>
      <c r="E95" s="23">
        <f>C95+D95</f>
        <v>51.6</v>
      </c>
      <c r="F95" s="23">
        <f t="shared" si="13"/>
        <v>16.600000000000001</v>
      </c>
      <c r="G95" s="23">
        <v>68.2</v>
      </c>
      <c r="H95" s="4">
        <v>7043</v>
      </c>
      <c r="I95" s="9"/>
      <c r="J95" s="52">
        <f t="shared" si="15"/>
        <v>-0.28333333333333333</v>
      </c>
      <c r="K95" s="52">
        <f t="shared" si="16"/>
        <v>0.32170542635658916</v>
      </c>
      <c r="L95" s="55">
        <f t="shared" si="17"/>
        <v>9.6833735624023854E-3</v>
      </c>
      <c r="M95" s="52"/>
      <c r="N95" s="52" t="str">
        <f t="shared" si="14"/>
        <v xml:space="preserve"> </v>
      </c>
    </row>
    <row r="96" spans="1:14">
      <c r="A96" s="6" t="s">
        <v>4474</v>
      </c>
      <c r="B96" s="61">
        <v>8747957000</v>
      </c>
      <c r="C96" s="2">
        <v>62.2</v>
      </c>
      <c r="D96" s="2">
        <f>E96-C96</f>
        <v>27.299999999999997</v>
      </c>
      <c r="E96" s="2">
        <v>89.5</v>
      </c>
      <c r="F96" s="2">
        <f t="shared" si="13"/>
        <v>7.4000000000000057</v>
      </c>
      <c r="G96" s="2">
        <v>96.9</v>
      </c>
      <c r="H96" s="5">
        <v>7246.7449999999999</v>
      </c>
      <c r="I96" s="9"/>
      <c r="J96" s="53">
        <f t="shared" si="15"/>
        <v>0.43890675241157551</v>
      </c>
      <c r="K96" s="53">
        <f t="shared" si="16"/>
        <v>8.2681564245810121E-2</v>
      </c>
      <c r="L96" s="56">
        <f t="shared" si="17"/>
        <v>1.3371520593038668E-2</v>
      </c>
      <c r="M96" s="53"/>
      <c r="N96" s="53" t="str">
        <f t="shared" si="14"/>
        <v xml:space="preserve"> </v>
      </c>
    </row>
    <row r="97" spans="1:14">
      <c r="A97" s="10" t="s">
        <v>4473</v>
      </c>
      <c r="B97" s="60">
        <v>8616347000</v>
      </c>
      <c r="C97" s="8">
        <v>56.131999999999998</v>
      </c>
      <c r="D97" s="8">
        <f>E97-C97</f>
        <v>5.7469999999999999</v>
      </c>
      <c r="E97" s="8">
        <v>61.878999999999998</v>
      </c>
      <c r="F97" s="8">
        <f t="shared" si="13"/>
        <v>23.920999999999999</v>
      </c>
      <c r="G97" s="8">
        <v>85.8</v>
      </c>
      <c r="H97" s="4">
        <v>6722.9920000000002</v>
      </c>
      <c r="I97" s="9"/>
      <c r="J97" s="52">
        <f t="shared" si="15"/>
        <v>0.10238366707047673</v>
      </c>
      <c r="K97" s="52">
        <f t="shared" si="16"/>
        <v>0.38657702936375832</v>
      </c>
      <c r="L97" s="55">
        <f t="shared" si="17"/>
        <v>1.2762174936397365E-2</v>
      </c>
      <c r="M97" s="52"/>
      <c r="N97" s="52" t="str">
        <f t="shared" si="14"/>
        <v xml:space="preserve"> </v>
      </c>
    </row>
    <row r="98" spans="1:14">
      <c r="A98" s="6" t="s">
        <v>4469</v>
      </c>
      <c r="B98" s="61">
        <v>8253751000</v>
      </c>
      <c r="C98" s="2">
        <v>16.899999999999999</v>
      </c>
      <c r="D98" s="2">
        <f>E98-C98</f>
        <v>4.1000000000000014</v>
      </c>
      <c r="E98" s="2">
        <v>21</v>
      </c>
      <c r="F98" s="2">
        <f t="shared" si="13"/>
        <v>11.5</v>
      </c>
      <c r="G98" s="2">
        <v>32.5</v>
      </c>
      <c r="H98" s="5">
        <v>7932.59</v>
      </c>
      <c r="I98" s="9"/>
      <c r="J98" s="53">
        <f t="shared" si="15"/>
        <v>0.24260355029585809</v>
      </c>
      <c r="K98" s="53">
        <f t="shared" si="16"/>
        <v>0.54761904761904767</v>
      </c>
      <c r="L98" s="56">
        <f t="shared" si="17"/>
        <v>4.097022536145193E-3</v>
      </c>
      <c r="M98" s="53"/>
      <c r="N98" s="53" t="str">
        <f t="shared" si="14"/>
        <v xml:space="preserve"> </v>
      </c>
    </row>
    <row r="99" spans="1:14">
      <c r="A99" s="10" t="s">
        <v>4468</v>
      </c>
      <c r="B99" s="60">
        <v>7992400000</v>
      </c>
      <c r="C99" s="8">
        <v>41.857999999999997</v>
      </c>
      <c r="D99" s="8">
        <v>3.8460000000000001</v>
      </c>
      <c r="E99" s="8">
        <f>C99+D99</f>
        <v>45.703999999999994</v>
      </c>
      <c r="F99" s="8">
        <f t="shared" si="13"/>
        <v>9.3680000000000092</v>
      </c>
      <c r="G99" s="8">
        <v>55.072000000000003</v>
      </c>
      <c r="H99" s="4">
        <v>5990.19</v>
      </c>
      <c r="I99" s="9"/>
      <c r="J99" s="52">
        <f t="shared" si="15"/>
        <v>9.1882077500119466E-2</v>
      </c>
      <c r="K99" s="52">
        <f t="shared" si="16"/>
        <v>0.20497111850166311</v>
      </c>
      <c r="L99" s="55">
        <f t="shared" si="17"/>
        <v>9.1936983634909753E-3</v>
      </c>
      <c r="M99" s="52"/>
      <c r="N99" s="52" t="str">
        <f t="shared" si="14"/>
        <v xml:space="preserve"> </v>
      </c>
    </row>
    <row r="100" spans="1:14">
      <c r="A100" s="6" t="s">
        <v>4466</v>
      </c>
      <c r="B100" s="61">
        <v>7951294000</v>
      </c>
      <c r="C100" s="2">
        <v>30.712</v>
      </c>
      <c r="D100" s="2">
        <f>E100-C100</f>
        <v>39.97699999999999</v>
      </c>
      <c r="E100" s="2">
        <v>70.688999999999993</v>
      </c>
      <c r="F100" s="2">
        <f t="shared" si="13"/>
        <v>35.893000000000001</v>
      </c>
      <c r="G100" s="2">
        <v>106.58199999999999</v>
      </c>
      <c r="H100" s="5">
        <v>6239.9440000000004</v>
      </c>
      <c r="I100" s="9"/>
      <c r="J100" s="53">
        <f t="shared" si="15"/>
        <v>1.301673612920031</v>
      </c>
      <c r="K100" s="53">
        <f t="shared" si="16"/>
        <v>0.50775934020851909</v>
      </c>
      <c r="L100" s="56">
        <f t="shared" si="17"/>
        <v>1.7080602005402609E-2</v>
      </c>
      <c r="M100" s="53"/>
      <c r="N100" s="53" t="str">
        <f t="shared" si="14"/>
        <v xml:space="preserve"> </v>
      </c>
    </row>
    <row r="101" spans="1:14">
      <c r="A101" s="10" t="s">
        <v>4464</v>
      </c>
      <c r="B101" s="60">
        <v>7802069000</v>
      </c>
      <c r="C101" s="8">
        <v>61.7</v>
      </c>
      <c r="D101" s="23">
        <f>E101-C101</f>
        <v>6.3999999999999915</v>
      </c>
      <c r="E101" s="23">
        <v>68.099999999999994</v>
      </c>
      <c r="F101" s="23">
        <f t="shared" si="13"/>
        <v>14</v>
      </c>
      <c r="G101" s="23">
        <v>82.1</v>
      </c>
      <c r="H101" s="4">
        <v>5667</v>
      </c>
      <c r="I101" s="9"/>
      <c r="J101" s="52">
        <f t="shared" si="15"/>
        <v>0.1037277147487843</v>
      </c>
      <c r="K101" s="52">
        <f t="shared" si="16"/>
        <v>0.20558002936857564</v>
      </c>
      <c r="L101" s="55">
        <f t="shared" si="17"/>
        <v>1.4487383095112051E-2</v>
      </c>
      <c r="M101" s="52"/>
      <c r="N101" s="52" t="str">
        <f t="shared" si="14"/>
        <v xml:space="preserve"> </v>
      </c>
    </row>
    <row r="102" spans="1:14">
      <c r="A102" s="6" t="s">
        <v>4463</v>
      </c>
      <c r="B102" s="61">
        <v>7724832000</v>
      </c>
      <c r="C102" s="2">
        <v>54.238</v>
      </c>
      <c r="D102" s="2">
        <v>-3.1949999999999998</v>
      </c>
      <c r="E102" s="2">
        <f>C102+D102</f>
        <v>51.042999999999999</v>
      </c>
      <c r="F102" s="2">
        <f t="shared" si="13"/>
        <v>19.036999999999999</v>
      </c>
      <c r="G102" s="2">
        <v>70.08</v>
      </c>
      <c r="H102" s="5">
        <v>5989.9040000000005</v>
      </c>
      <c r="I102" s="9"/>
      <c r="J102" s="53">
        <f t="shared" si="15"/>
        <v>-5.8907039345108596E-2</v>
      </c>
      <c r="K102" s="53">
        <f t="shared" si="16"/>
        <v>0.37296005328840387</v>
      </c>
      <c r="L102" s="56">
        <f t="shared" si="17"/>
        <v>1.169968667277472E-2</v>
      </c>
      <c r="M102" s="53"/>
      <c r="N102" s="53" t="str">
        <f t="shared" si="14"/>
        <v xml:space="preserve"> </v>
      </c>
    </row>
    <row r="103" spans="1:14">
      <c r="A103" s="10" t="s">
        <v>4460</v>
      </c>
      <c r="B103" s="60">
        <v>7293396000</v>
      </c>
      <c r="C103" s="8">
        <v>43.287999999999997</v>
      </c>
      <c r="D103" s="8">
        <f>E103-C103</f>
        <v>26.707000000000008</v>
      </c>
      <c r="E103" s="8">
        <v>69.995000000000005</v>
      </c>
      <c r="F103" s="8">
        <f t="shared" si="13"/>
        <v>22.191999999999993</v>
      </c>
      <c r="G103" s="8">
        <v>92.186999999999998</v>
      </c>
      <c r="H103" s="4">
        <v>5500</v>
      </c>
      <c r="I103" s="9"/>
      <c r="J103" s="52">
        <f t="shared" si="15"/>
        <v>0.6169608205507302</v>
      </c>
      <c r="K103" s="52">
        <f t="shared" si="16"/>
        <v>0.31705121794413876</v>
      </c>
      <c r="L103" s="55">
        <f t="shared" si="17"/>
        <v>1.6761272727272725E-2</v>
      </c>
      <c r="M103" s="52"/>
      <c r="N103" s="52" t="str">
        <f t="shared" si="14"/>
        <v xml:space="preserve"> </v>
      </c>
    </row>
    <row r="104" spans="1:14">
      <c r="A104" s="6" t="s">
        <v>4459</v>
      </c>
      <c r="B104" s="61">
        <v>7233017000</v>
      </c>
      <c r="C104" s="2">
        <v>53.4</v>
      </c>
      <c r="D104" s="2">
        <f>E104-C104</f>
        <v>13.29999999999999</v>
      </c>
      <c r="E104" s="2">
        <f>G104-F104</f>
        <v>66.699999999999989</v>
      </c>
      <c r="F104" s="2">
        <v>10.4</v>
      </c>
      <c r="G104" s="2">
        <v>77.099999999999994</v>
      </c>
      <c r="H104" s="5">
        <v>5180.9319999999998</v>
      </c>
      <c r="I104" s="9"/>
      <c r="J104" s="53">
        <f t="shared" si="15"/>
        <v>0.24906367041198485</v>
      </c>
      <c r="K104" s="53">
        <f t="shared" si="16"/>
        <v>0.15592203898050977</v>
      </c>
      <c r="L104" s="56">
        <f t="shared" si="17"/>
        <v>1.4881492364694228E-2</v>
      </c>
      <c r="M104" s="53"/>
      <c r="N104" s="53" t="str">
        <f t="shared" si="14"/>
        <v xml:space="preserve"> </v>
      </c>
    </row>
    <row r="105" spans="1:14">
      <c r="A105" s="10" t="s">
        <v>4458</v>
      </c>
      <c r="B105" s="60">
        <v>7151922000</v>
      </c>
      <c r="C105" s="8">
        <v>27.013999999999999</v>
      </c>
      <c r="D105" s="8">
        <v>6.5010000000000003</v>
      </c>
      <c r="E105" s="8">
        <f>C105+D105</f>
        <v>33.515000000000001</v>
      </c>
      <c r="F105" s="8">
        <f t="shared" ref="F105:F116" si="18">G105-E105</f>
        <v>6.1499999999999986</v>
      </c>
      <c r="G105" s="8">
        <v>39.664999999999999</v>
      </c>
      <c r="H105" s="4">
        <v>4090.3960000000002</v>
      </c>
      <c r="I105" s="9"/>
      <c r="J105" s="52">
        <f t="shared" si="15"/>
        <v>0.24065299474346638</v>
      </c>
      <c r="K105" s="52">
        <f t="shared" si="16"/>
        <v>0.18349992540653434</v>
      </c>
      <c r="L105" s="55">
        <f t="shared" si="17"/>
        <v>9.6971051213623326E-3</v>
      </c>
      <c r="M105" s="52"/>
      <c r="N105" s="52" t="str">
        <f t="shared" si="14"/>
        <v xml:space="preserve"> </v>
      </c>
    </row>
    <row r="106" spans="1:14">
      <c r="A106" s="6" t="s">
        <v>4457</v>
      </c>
      <c r="B106" s="61">
        <v>7108356000</v>
      </c>
      <c r="C106" s="2">
        <v>35.154000000000003</v>
      </c>
      <c r="D106" s="2">
        <v>21.225999999999999</v>
      </c>
      <c r="E106" s="2">
        <f>C106+D106</f>
        <v>56.38</v>
      </c>
      <c r="F106" s="2">
        <f t="shared" si="18"/>
        <v>29.030999999999999</v>
      </c>
      <c r="G106" s="2">
        <v>85.411000000000001</v>
      </c>
      <c r="H106" s="5">
        <v>5317.2079999999996</v>
      </c>
      <c r="I106" s="9"/>
      <c r="J106" s="53">
        <f t="shared" si="15"/>
        <v>0.60380042100472198</v>
      </c>
      <c r="K106" s="53">
        <f t="shared" si="16"/>
        <v>0.51491663710535651</v>
      </c>
      <c r="L106" s="56">
        <f t="shared" si="17"/>
        <v>1.6063129371655202E-2</v>
      </c>
      <c r="M106" s="53"/>
      <c r="N106" s="53" t="str">
        <f t="shared" si="14"/>
        <v xml:space="preserve"> </v>
      </c>
    </row>
    <row r="107" spans="1:14">
      <c r="A107" s="10" t="s">
        <v>4455</v>
      </c>
      <c r="B107" s="60">
        <v>7017594000</v>
      </c>
      <c r="C107" s="8">
        <v>21.8</v>
      </c>
      <c r="D107" s="8">
        <f>E107-C107</f>
        <v>0.39999999999999858</v>
      </c>
      <c r="E107" s="8">
        <v>22.2</v>
      </c>
      <c r="F107" s="8">
        <f t="shared" si="18"/>
        <v>5.9000000000000021</v>
      </c>
      <c r="G107" s="8">
        <v>28.1</v>
      </c>
      <c r="H107" s="4">
        <v>5916.7</v>
      </c>
      <c r="I107" s="9"/>
      <c r="J107" s="52">
        <f t="shared" si="15"/>
        <v>1.8348623853210944E-2</v>
      </c>
      <c r="K107" s="52">
        <f t="shared" si="16"/>
        <v>0.26576576576576588</v>
      </c>
      <c r="L107" s="55">
        <f t="shared" si="17"/>
        <v>4.7492690182027149E-3</v>
      </c>
      <c r="M107" s="52"/>
      <c r="N107" s="52" t="str">
        <f t="shared" si="14"/>
        <v xml:space="preserve"> </v>
      </c>
    </row>
    <row r="108" spans="1:14">
      <c r="A108" s="6" t="s">
        <v>4453</v>
      </c>
      <c r="B108" s="61">
        <v>6849194000</v>
      </c>
      <c r="C108" s="2">
        <v>158.46100000000001</v>
      </c>
      <c r="D108" s="2">
        <v>47.417999999999999</v>
      </c>
      <c r="E108" s="2">
        <f>C108+D108</f>
        <v>205.87900000000002</v>
      </c>
      <c r="F108" s="2">
        <f t="shared" si="18"/>
        <v>47.60299999999998</v>
      </c>
      <c r="G108" s="2">
        <v>253.482</v>
      </c>
      <c r="H108" s="5">
        <v>27807.321</v>
      </c>
      <c r="I108" s="9"/>
      <c r="J108" s="53">
        <f t="shared" si="15"/>
        <v>0.29924082266298963</v>
      </c>
      <c r="K108" s="53">
        <f t="shared" si="16"/>
        <v>0.23121833698434505</v>
      </c>
      <c r="L108" s="56">
        <f t="shared" si="17"/>
        <v>9.1156569883161353E-3</v>
      </c>
      <c r="M108" s="53"/>
      <c r="N108" s="53" t="str">
        <f t="shared" si="14"/>
        <v xml:space="preserve"> </v>
      </c>
    </row>
    <row r="109" spans="1:14">
      <c r="A109" s="10" t="s">
        <v>4452</v>
      </c>
      <c r="B109" s="60">
        <v>6771304000</v>
      </c>
      <c r="C109" s="8">
        <v>42.837000000000003</v>
      </c>
      <c r="D109" s="23">
        <f>E109-C109</f>
        <v>3.7399999999999949</v>
      </c>
      <c r="E109" s="23">
        <v>46.576999999999998</v>
      </c>
      <c r="F109" s="23">
        <f t="shared" si="18"/>
        <v>14.029000000000003</v>
      </c>
      <c r="G109" s="23">
        <v>60.606000000000002</v>
      </c>
      <c r="H109" s="4">
        <v>5093</v>
      </c>
      <c r="I109" s="9"/>
      <c r="J109" s="52">
        <f t="shared" si="15"/>
        <v>8.7307701286271092E-2</v>
      </c>
      <c r="K109" s="52">
        <f t="shared" si="16"/>
        <v>0.30120016317066373</v>
      </c>
      <c r="L109" s="55">
        <f t="shared" si="17"/>
        <v>1.1899862556450029E-2</v>
      </c>
      <c r="M109" s="52"/>
      <c r="N109" s="52" t="str">
        <f t="shared" si="14"/>
        <v xml:space="preserve"> </v>
      </c>
    </row>
    <row r="110" spans="1:14">
      <c r="A110" s="6" t="s">
        <v>4451</v>
      </c>
      <c r="B110" s="61">
        <v>6743520000</v>
      </c>
      <c r="C110" s="2">
        <v>24.8</v>
      </c>
      <c r="D110" s="2">
        <v>5.3</v>
      </c>
      <c r="E110" s="2">
        <f>C110+D110</f>
        <v>30.1</v>
      </c>
      <c r="F110" s="2">
        <f t="shared" si="18"/>
        <v>23.5</v>
      </c>
      <c r="G110" s="2">
        <v>53.6</v>
      </c>
      <c r="H110" s="5">
        <v>3601</v>
      </c>
      <c r="I110" s="9"/>
      <c r="J110" s="53">
        <f t="shared" si="15"/>
        <v>0.21370967741935482</v>
      </c>
      <c r="K110" s="53">
        <f t="shared" si="16"/>
        <v>0.78073089700996678</v>
      </c>
      <c r="L110" s="56">
        <f t="shared" si="17"/>
        <v>1.488475423493474E-2</v>
      </c>
      <c r="M110" s="53"/>
      <c r="N110" s="53" t="str">
        <f t="shared" si="14"/>
        <v xml:space="preserve"> </v>
      </c>
    </row>
    <row r="111" spans="1:14">
      <c r="A111" s="10" t="s">
        <v>4445</v>
      </c>
      <c r="B111" s="60">
        <v>6469416000</v>
      </c>
      <c r="C111" s="8">
        <v>33.390999999999998</v>
      </c>
      <c r="D111" s="8">
        <f>E111-C111</f>
        <v>18.913000000000004</v>
      </c>
      <c r="E111" s="8">
        <v>52.304000000000002</v>
      </c>
      <c r="F111" s="8">
        <f t="shared" si="18"/>
        <v>8.4519999999999982</v>
      </c>
      <c r="G111" s="8">
        <v>60.756</v>
      </c>
      <c r="H111" s="4">
        <v>4379.0619999999999</v>
      </c>
      <c r="I111" s="9"/>
      <c r="J111" s="52">
        <f t="shared" si="15"/>
        <v>0.56641011050881984</v>
      </c>
      <c r="K111" s="52">
        <f t="shared" si="16"/>
        <v>0.16159375955949828</v>
      </c>
      <c r="L111" s="55">
        <f t="shared" si="17"/>
        <v>1.3874204110377977E-2</v>
      </c>
      <c r="M111" s="52"/>
      <c r="N111" s="52" t="str">
        <f t="shared" si="14"/>
        <v xml:space="preserve"> </v>
      </c>
    </row>
    <row r="112" spans="1:14">
      <c r="A112" s="6" t="s">
        <v>2843</v>
      </c>
      <c r="B112" s="61">
        <v>6120102000</v>
      </c>
      <c r="C112" s="2">
        <v>31.1</v>
      </c>
      <c r="D112" s="2">
        <v>22.4</v>
      </c>
      <c r="E112" s="2">
        <f t="shared" ref="E112:E118" si="19">C112+D112</f>
        <v>53.5</v>
      </c>
      <c r="F112" s="2">
        <f t="shared" si="18"/>
        <v>35.599999999999994</v>
      </c>
      <c r="G112" s="2">
        <v>89.1</v>
      </c>
      <c r="H112" s="5">
        <v>4568.0379999999996</v>
      </c>
      <c r="I112" s="9"/>
      <c r="J112" s="53">
        <f t="shared" si="15"/>
        <v>0.72025723472668801</v>
      </c>
      <c r="K112" s="53">
        <f t="shared" si="16"/>
        <v>0.66542056074766343</v>
      </c>
      <c r="L112" s="56">
        <f t="shared" si="17"/>
        <v>1.9505091682687405E-2</v>
      </c>
      <c r="M112" s="53"/>
      <c r="N112" s="53" t="str">
        <f t="shared" si="14"/>
        <v xml:space="preserve"> </v>
      </c>
    </row>
    <row r="113" spans="1:14">
      <c r="A113" s="10" t="s">
        <v>4437</v>
      </c>
      <c r="B113" s="60">
        <v>6073827000</v>
      </c>
      <c r="C113" s="8">
        <v>28.027999999999999</v>
      </c>
      <c r="D113" s="8">
        <v>12.782999999999999</v>
      </c>
      <c r="E113" s="8">
        <f t="shared" si="19"/>
        <v>40.811</v>
      </c>
      <c r="F113" s="8">
        <f t="shared" si="18"/>
        <v>-2.2659999999999982</v>
      </c>
      <c r="G113" s="8">
        <v>38.545000000000002</v>
      </c>
      <c r="H113" s="4">
        <v>4376</v>
      </c>
      <c r="I113" s="9"/>
      <c r="J113" s="52">
        <f t="shared" si="15"/>
        <v>0.45607963465106321</v>
      </c>
      <c r="K113" s="52">
        <f t="shared" si="16"/>
        <v>-5.5524245914091747E-2</v>
      </c>
      <c r="L113" s="55">
        <f t="shared" si="17"/>
        <v>8.8082723948811701E-3</v>
      </c>
      <c r="M113" s="52"/>
      <c r="N113" s="52" t="str">
        <f t="shared" si="14"/>
        <v xml:space="preserve"> </v>
      </c>
    </row>
    <row r="114" spans="1:14">
      <c r="A114" s="6" t="s">
        <v>4433</v>
      </c>
      <c r="B114" s="61">
        <v>6003592000</v>
      </c>
      <c r="C114" s="2">
        <v>49</v>
      </c>
      <c r="D114" s="2">
        <v>4</v>
      </c>
      <c r="E114" s="2">
        <f t="shared" si="19"/>
        <v>53</v>
      </c>
      <c r="F114" s="2">
        <f t="shared" si="18"/>
        <v>10</v>
      </c>
      <c r="G114" s="2">
        <v>63</v>
      </c>
      <c r="H114" s="5">
        <v>4511.9979999999996</v>
      </c>
      <c r="I114" s="9"/>
      <c r="J114" s="53">
        <f t="shared" si="15"/>
        <v>8.1632653061224483E-2</v>
      </c>
      <c r="K114" s="53">
        <f t="shared" si="16"/>
        <v>0.18867924528301888</v>
      </c>
      <c r="L114" s="56">
        <f t="shared" si="17"/>
        <v>1.3962772146618861E-2</v>
      </c>
      <c r="M114" s="53"/>
      <c r="N114" s="53" t="str">
        <f t="shared" si="14"/>
        <v xml:space="preserve"> </v>
      </c>
    </row>
    <row r="115" spans="1:14">
      <c r="A115" s="10" t="s">
        <v>4431</v>
      </c>
      <c r="B115" s="60">
        <v>5893793000</v>
      </c>
      <c r="C115" s="8">
        <v>39.1</v>
      </c>
      <c r="D115" s="23">
        <v>2.2999999999999998</v>
      </c>
      <c r="E115" s="23">
        <f t="shared" si="19"/>
        <v>41.4</v>
      </c>
      <c r="F115" s="23">
        <f t="shared" si="18"/>
        <v>9.6000000000000014</v>
      </c>
      <c r="G115" s="23">
        <v>51</v>
      </c>
      <c r="H115" s="4">
        <v>4506</v>
      </c>
      <c r="I115" s="9"/>
      <c r="J115" s="52">
        <f t="shared" si="15"/>
        <v>5.8823529411764698E-2</v>
      </c>
      <c r="K115" s="52">
        <f t="shared" si="16"/>
        <v>0.23188405797101452</v>
      </c>
      <c r="L115" s="55">
        <f t="shared" si="17"/>
        <v>1.1318242343541944E-2</v>
      </c>
      <c r="M115" s="52"/>
      <c r="N115" s="52" t="str">
        <f t="shared" si="14"/>
        <v xml:space="preserve"> </v>
      </c>
    </row>
    <row r="116" spans="1:14">
      <c r="A116" s="6" t="s">
        <v>273</v>
      </c>
      <c r="B116" s="61">
        <v>5550690000</v>
      </c>
      <c r="C116" s="2">
        <v>36.170999999999999</v>
      </c>
      <c r="D116" s="2">
        <v>1.8220000000000001</v>
      </c>
      <c r="E116" s="2">
        <f t="shared" si="19"/>
        <v>37.993000000000002</v>
      </c>
      <c r="F116" s="2">
        <f t="shared" si="18"/>
        <v>9.546999999999997</v>
      </c>
      <c r="G116" s="2">
        <v>47.54</v>
      </c>
      <c r="H116" s="5">
        <v>3852.3760000000002</v>
      </c>
      <c r="I116" s="9"/>
      <c r="J116" s="53">
        <f t="shared" si="15"/>
        <v>5.0371844848082721E-2</v>
      </c>
      <c r="K116" s="53">
        <f t="shared" si="16"/>
        <v>0.25128313110309786</v>
      </c>
      <c r="L116" s="56">
        <f t="shared" si="17"/>
        <v>1.2340436136036565E-2</v>
      </c>
      <c r="M116" s="53"/>
      <c r="N116" s="53"/>
    </row>
    <row r="117" spans="1:14">
      <c r="A117" s="10" t="s">
        <v>4419</v>
      </c>
      <c r="B117" s="60">
        <v>5361387000</v>
      </c>
      <c r="C117" s="8">
        <v>35.331000000000003</v>
      </c>
      <c r="D117" s="8">
        <v>12.9</v>
      </c>
      <c r="E117" s="8">
        <f t="shared" si="19"/>
        <v>48.231000000000002</v>
      </c>
      <c r="F117" s="8">
        <v>20.399999999999999</v>
      </c>
      <c r="G117" s="8">
        <f>F117+E117</f>
        <v>68.631</v>
      </c>
      <c r="H117" s="4">
        <v>4448.8249999999998</v>
      </c>
      <c r="I117" s="9"/>
      <c r="J117" s="52">
        <f t="shared" si="15"/>
        <v>0.36511845121847669</v>
      </c>
      <c r="K117" s="52">
        <f t="shared" si="16"/>
        <v>0.42296448342352422</v>
      </c>
      <c r="L117" s="55">
        <f t="shared" si="17"/>
        <v>1.5426769989828776E-2</v>
      </c>
      <c r="M117" s="52"/>
      <c r="N117" s="52"/>
    </row>
    <row r="118" spans="1:14">
      <c r="A118" s="6" t="s">
        <v>4416</v>
      </c>
      <c r="B118" s="61">
        <v>5291910000</v>
      </c>
      <c r="C118" s="2">
        <v>27.013999999999999</v>
      </c>
      <c r="D118" s="2">
        <v>6.5010000000000003</v>
      </c>
      <c r="E118" s="2">
        <f t="shared" si="19"/>
        <v>33.515000000000001</v>
      </c>
      <c r="F118" s="2">
        <f t="shared" ref="F118:F124" si="20">G118-E118</f>
        <v>6.1400000000000006</v>
      </c>
      <c r="G118" s="2">
        <v>39.655000000000001</v>
      </c>
      <c r="H118" s="5">
        <v>4090.3960000000002</v>
      </c>
      <c r="I118" s="9"/>
      <c r="J118" s="53">
        <f t="shared" si="15"/>
        <v>0.24065299474346638</v>
      </c>
      <c r="K118" s="53">
        <f t="shared" si="16"/>
        <v>0.18320155154408474</v>
      </c>
      <c r="L118" s="56">
        <f t="shared" si="17"/>
        <v>9.6946603702917755E-3</v>
      </c>
      <c r="M118" s="53"/>
      <c r="N118" s="53"/>
    </row>
    <row r="119" spans="1:14">
      <c r="A119" s="10" t="s">
        <v>4415</v>
      </c>
      <c r="B119" s="60">
        <v>5248261000</v>
      </c>
      <c r="C119" s="8">
        <v>22.962</v>
      </c>
      <c r="D119" s="8">
        <f>E119-C119</f>
        <v>4.027000000000001</v>
      </c>
      <c r="E119" s="8">
        <v>26.989000000000001</v>
      </c>
      <c r="F119" s="8">
        <f t="shared" si="20"/>
        <v>31.278000000000002</v>
      </c>
      <c r="G119" s="8">
        <v>58.267000000000003</v>
      </c>
      <c r="H119" s="4">
        <v>3767.1660000000002</v>
      </c>
      <c r="I119" s="9"/>
      <c r="J119" s="52">
        <f t="shared" si="15"/>
        <v>0.17537670934587585</v>
      </c>
      <c r="K119" s="52">
        <f t="shared" si="16"/>
        <v>1.1589165956500798</v>
      </c>
      <c r="L119" s="55">
        <f t="shared" si="17"/>
        <v>1.5467064631609014E-2</v>
      </c>
      <c r="M119" s="52"/>
      <c r="N119" s="52"/>
    </row>
    <row r="120" spans="1:14">
      <c r="A120" s="6" t="s">
        <v>4406</v>
      </c>
      <c r="B120" s="61">
        <v>4966140000</v>
      </c>
      <c r="C120" s="2">
        <v>62.9</v>
      </c>
      <c r="D120" s="2">
        <f>E120-C120</f>
        <v>15.600000000000001</v>
      </c>
      <c r="E120" s="2">
        <v>78.5</v>
      </c>
      <c r="F120" s="2">
        <f t="shared" si="20"/>
        <v>51.900000000000006</v>
      </c>
      <c r="G120" s="2">
        <v>130.4</v>
      </c>
      <c r="H120" s="5">
        <v>6823</v>
      </c>
      <c r="I120" s="9"/>
      <c r="J120" s="53">
        <f t="shared" si="15"/>
        <v>0.24801271860095392</v>
      </c>
      <c r="K120" s="53">
        <f t="shared" si="16"/>
        <v>0.6611464968152867</v>
      </c>
      <c r="L120" s="56">
        <f t="shared" si="17"/>
        <v>1.9111827641799795E-2</v>
      </c>
      <c r="M120" s="53"/>
      <c r="N120" s="53"/>
    </row>
    <row r="121" spans="1:14">
      <c r="A121" s="10" t="s">
        <v>4405</v>
      </c>
      <c r="B121" s="60">
        <v>4956190000</v>
      </c>
      <c r="C121" s="8">
        <v>11.589</v>
      </c>
      <c r="D121" s="8">
        <v>5.76</v>
      </c>
      <c r="E121" s="8">
        <f>C121+D121</f>
        <v>17.349</v>
      </c>
      <c r="F121" s="8">
        <f t="shared" si="20"/>
        <v>7.0440000000000005</v>
      </c>
      <c r="G121" s="8">
        <v>24.393000000000001</v>
      </c>
      <c r="H121" s="4">
        <v>3613.05</v>
      </c>
      <c r="I121" s="9"/>
      <c r="J121" s="52">
        <f t="shared" si="15"/>
        <v>0.49702303908879109</v>
      </c>
      <c r="K121" s="52">
        <f t="shared" si="16"/>
        <v>0.40601763790420198</v>
      </c>
      <c r="L121" s="55">
        <f t="shared" si="17"/>
        <v>6.7513596545854607E-3</v>
      </c>
      <c r="M121" s="52"/>
      <c r="N121" s="52"/>
    </row>
    <row r="122" spans="1:14">
      <c r="A122" s="6" t="s">
        <v>4401</v>
      </c>
      <c r="B122" s="61">
        <v>4921297000</v>
      </c>
      <c r="C122" s="2">
        <v>32.799999999999997</v>
      </c>
      <c r="D122" s="2">
        <f>E122-C122</f>
        <v>1.6000000000000014</v>
      </c>
      <c r="E122" s="2">
        <v>34.4</v>
      </c>
      <c r="F122" s="2">
        <f t="shared" si="20"/>
        <v>4.8000000000000043</v>
      </c>
      <c r="G122" s="2">
        <v>39.200000000000003</v>
      </c>
      <c r="H122" s="5">
        <v>3800</v>
      </c>
      <c r="I122" s="9"/>
      <c r="J122" s="53">
        <f t="shared" si="15"/>
        <v>4.8780487804878099E-2</v>
      </c>
      <c r="K122" s="53">
        <f t="shared" si="16"/>
        <v>0.13953488372093037</v>
      </c>
      <c r="L122" s="56">
        <f t="shared" si="17"/>
        <v>1.031578947368421E-2</v>
      </c>
      <c r="M122" s="53"/>
      <c r="N122" s="53"/>
    </row>
    <row r="123" spans="1:14">
      <c r="A123" s="10" t="s">
        <v>4400</v>
      </c>
      <c r="B123" s="60">
        <v>4791421000</v>
      </c>
      <c r="C123" s="8">
        <v>28.2</v>
      </c>
      <c r="D123" s="23">
        <v>-1.3</v>
      </c>
      <c r="E123" s="23">
        <f>C123+D123</f>
        <v>26.9</v>
      </c>
      <c r="F123" s="23">
        <f t="shared" si="20"/>
        <v>9</v>
      </c>
      <c r="G123" s="23">
        <v>35.9</v>
      </c>
      <c r="H123" s="4">
        <v>2817.491</v>
      </c>
      <c r="I123" s="9"/>
      <c r="J123" s="52">
        <f t="shared" si="15"/>
        <v>-4.6099290780141848E-2</v>
      </c>
      <c r="K123" s="52">
        <f t="shared" si="16"/>
        <v>0.33457249070631973</v>
      </c>
      <c r="L123" s="55">
        <f t="shared" si="17"/>
        <v>1.2741833070629151E-2</v>
      </c>
      <c r="M123" s="52"/>
      <c r="N123" s="52"/>
    </row>
    <row r="124" spans="1:14">
      <c r="A124" s="6" t="s">
        <v>4395</v>
      </c>
      <c r="B124" s="61">
        <v>4645441000</v>
      </c>
      <c r="C124" s="2">
        <v>29.079000000000001</v>
      </c>
      <c r="D124" s="2">
        <f>E124-C124</f>
        <v>3.9840000000000018</v>
      </c>
      <c r="E124" s="2">
        <v>33.063000000000002</v>
      </c>
      <c r="F124" s="2">
        <f t="shared" si="20"/>
        <v>18.123999999999995</v>
      </c>
      <c r="G124" s="2">
        <v>51.186999999999998</v>
      </c>
      <c r="H124" s="5">
        <v>3425.7620000000002</v>
      </c>
      <c r="I124" s="9"/>
      <c r="J124" s="53">
        <f t="shared" si="15"/>
        <v>0.13700608686681115</v>
      </c>
      <c r="K124" s="53">
        <f t="shared" si="16"/>
        <v>0.54816562320418571</v>
      </c>
      <c r="L124" s="56">
        <f t="shared" si="17"/>
        <v>1.4941785214501182E-2</v>
      </c>
      <c r="M124" s="53"/>
      <c r="N124" s="53"/>
    </row>
    <row r="125" spans="1:14">
      <c r="A125" s="10" t="s">
        <v>628</v>
      </c>
      <c r="B125" s="60">
        <v>4630165000</v>
      </c>
      <c r="C125" s="8">
        <v>34.83</v>
      </c>
      <c r="D125" s="8">
        <v>8</v>
      </c>
      <c r="E125" s="8">
        <f>C125+D125</f>
        <v>42.83</v>
      </c>
      <c r="F125" s="8">
        <v>5.3</v>
      </c>
      <c r="G125" s="8">
        <f>E125+F125</f>
        <v>48.129999999999995</v>
      </c>
      <c r="H125" s="4">
        <v>3893.3249999999998</v>
      </c>
      <c r="I125" s="9"/>
      <c r="J125" s="52">
        <f t="shared" si="15"/>
        <v>0.22968705139247775</v>
      </c>
      <c r="K125" s="52">
        <f t="shared" si="16"/>
        <v>0.12374503852439879</v>
      </c>
      <c r="L125" s="55">
        <f t="shared" si="17"/>
        <v>1.2362183994400672E-2</v>
      </c>
      <c r="M125" s="52"/>
      <c r="N125" s="52"/>
    </row>
    <row r="126" spans="1:14">
      <c r="A126" s="6" t="s">
        <v>4394</v>
      </c>
      <c r="B126" s="61">
        <v>4532951000</v>
      </c>
      <c r="C126" s="2">
        <v>158.46100000000001</v>
      </c>
      <c r="D126" s="2">
        <v>47.417999999999999</v>
      </c>
      <c r="E126" s="2">
        <f>C126+D126</f>
        <v>205.87900000000002</v>
      </c>
      <c r="F126" s="2">
        <f>G126-E126</f>
        <v>47.60299999999998</v>
      </c>
      <c r="G126" s="2">
        <v>253.482</v>
      </c>
      <c r="H126" s="5">
        <v>27807.321</v>
      </c>
      <c r="I126" s="9"/>
      <c r="J126" s="53">
        <f t="shared" si="15"/>
        <v>0.29924082266298963</v>
      </c>
      <c r="K126" s="53">
        <f t="shared" si="16"/>
        <v>0.23121833698434505</v>
      </c>
      <c r="L126" s="56">
        <f t="shared" si="17"/>
        <v>9.1156569883161353E-3</v>
      </c>
      <c r="M126" s="53"/>
      <c r="N126" s="53"/>
    </row>
    <row r="127" spans="1:14">
      <c r="A127" s="10" t="s">
        <v>4389</v>
      </c>
      <c r="B127" s="60">
        <v>4385485000</v>
      </c>
      <c r="C127" s="8">
        <v>16.3</v>
      </c>
      <c r="D127" s="8">
        <v>15.7</v>
      </c>
      <c r="E127" s="8">
        <f>C127+D127</f>
        <v>32</v>
      </c>
      <c r="F127" s="8">
        <f>G127-E127</f>
        <v>4.6000000000000014</v>
      </c>
      <c r="G127" s="8">
        <v>36.6</v>
      </c>
      <c r="H127" s="4">
        <v>3018.4160000000002</v>
      </c>
      <c r="I127" s="9"/>
      <c r="J127" s="52">
        <f t="shared" si="15"/>
        <v>0.96319018404907963</v>
      </c>
      <c r="K127" s="52">
        <f t="shared" si="16"/>
        <v>0.14375000000000004</v>
      </c>
      <c r="L127" s="55">
        <f t="shared" si="17"/>
        <v>1.2125565197110007E-2</v>
      </c>
      <c r="M127" s="52"/>
      <c r="N127" s="52"/>
    </row>
    <row r="128" spans="1:14">
      <c r="A128" s="6" t="s">
        <v>4101</v>
      </c>
      <c r="B128" s="61">
        <v>4346616000</v>
      </c>
      <c r="C128" s="2">
        <v>30.481999999999999</v>
      </c>
      <c r="D128" s="2">
        <v>9.9540000000000006</v>
      </c>
      <c r="E128" s="2">
        <f>C128+D128</f>
        <v>40.436</v>
      </c>
      <c r="F128" s="2">
        <f>G128-E128</f>
        <v>2.9200000000000017</v>
      </c>
      <c r="G128" s="2">
        <v>43.356000000000002</v>
      </c>
      <c r="H128" s="5">
        <v>3237.2269999999999</v>
      </c>
      <c r="I128" s="9"/>
      <c r="J128" s="53">
        <f t="shared" si="15"/>
        <v>0.32655337576274523</v>
      </c>
      <c r="K128" s="53">
        <f t="shared" si="16"/>
        <v>7.2212879612226777E-2</v>
      </c>
      <c r="L128" s="56">
        <f t="shared" si="17"/>
        <v>1.3392944022770106E-2</v>
      </c>
      <c r="M128" s="53"/>
      <c r="N128" s="53"/>
    </row>
    <row r="129" spans="1:14">
      <c r="A129" s="48" t="s">
        <v>4387</v>
      </c>
      <c r="B129" s="62">
        <v>4344716000</v>
      </c>
      <c r="C129" s="49">
        <v>35.095999999999997</v>
      </c>
      <c r="D129" s="49">
        <f>E129-C129</f>
        <v>3.0410000000000039</v>
      </c>
      <c r="E129" s="49">
        <v>38.137</v>
      </c>
      <c r="F129" s="49">
        <f>G129-E129</f>
        <v>11.308</v>
      </c>
      <c r="G129" s="49">
        <v>49.445</v>
      </c>
      <c r="H129" s="50">
        <v>3287.5410000000002</v>
      </c>
      <c r="I129" s="9"/>
      <c r="J129" s="54">
        <f t="shared" si="15"/>
        <v>8.6648051059949965E-2</v>
      </c>
      <c r="K129" s="54">
        <f t="shared" si="16"/>
        <v>0.29650995096625321</v>
      </c>
      <c r="L129" s="57">
        <f t="shared" si="17"/>
        <v>1.5040116609952544E-2</v>
      </c>
      <c r="M129" s="54"/>
      <c r="N129" s="54" t="str">
        <f t="shared" ref="N129" si="21">IFERROR(L129/M129,"")</f>
        <v/>
      </c>
    </row>
    <row r="130" spans="1:14">
      <c r="B130" s="47" t="s">
        <v>4608</v>
      </c>
      <c r="C130" s="100" t="s">
        <v>4609</v>
      </c>
      <c r="D130" s="100"/>
      <c r="E130" s="100"/>
      <c r="F130" s="100"/>
      <c r="G130" s="100"/>
      <c r="H130" s="100"/>
      <c r="J130" s="1"/>
      <c r="K130" s="1"/>
      <c r="L130" s="1"/>
      <c r="M130" s="1"/>
      <c r="N130" s="1"/>
    </row>
    <row r="131" spans="1:14">
      <c r="C131" s="3"/>
      <c r="D131" s="3"/>
      <c r="E131" s="3"/>
      <c r="F131" s="3"/>
      <c r="G131" s="3"/>
      <c r="H131" s="3"/>
    </row>
    <row r="132" spans="1:14" ht="15.75" thickBot="1">
      <c r="C132" s="3"/>
      <c r="D132" s="3"/>
      <c r="E132" s="3"/>
      <c r="F132" s="3"/>
      <c r="G132" s="3"/>
      <c r="H132" s="3"/>
    </row>
    <row r="133" spans="1:14" ht="15.75" thickBot="1">
      <c r="C133" s="3"/>
      <c r="D133" s="3"/>
      <c r="E133" s="3"/>
      <c r="F133" s="3"/>
      <c r="G133" s="3"/>
      <c r="H133" s="3"/>
      <c r="I133" s="20" t="s">
        <v>12</v>
      </c>
      <c r="J133" s="18">
        <f>AVERAGE(J3:J129)</f>
        <v>0.36843778794587911</v>
      </c>
      <c r="K133" s="18">
        <f>AVERAGE(K3:K129)</f>
        <v>0.30466993949486076</v>
      </c>
      <c r="L133" s="58">
        <f>AVERAGE(L3:L129)</f>
        <v>1.64797249406008E-2</v>
      </c>
      <c r="M133" s="18">
        <f>AVERAGE(M3:M129)</f>
        <v>5.9000000000000004E-2</v>
      </c>
      <c r="N133" s="19">
        <f>AVERAGE(N3:N129)</f>
        <v>0.32822282171474465</v>
      </c>
    </row>
    <row r="134" spans="1:14" ht="15.75" thickBot="1">
      <c r="C134" s="3"/>
      <c r="D134" s="3"/>
      <c r="E134" s="3"/>
      <c r="F134" s="3"/>
      <c r="G134" s="3"/>
      <c r="H134" s="3"/>
      <c r="I134" s="16" t="s">
        <v>13</v>
      </c>
      <c r="J134" s="17">
        <f>MEDIAN(J3:J129)</f>
        <v>0.29924082266298963</v>
      </c>
      <c r="K134" s="17">
        <f>MEDIAN(K3:K129)</f>
        <v>0.25128313110309786</v>
      </c>
      <c r="L134" s="59">
        <f>MEDIAN(L3:L129)</f>
        <v>1.3874204110377977E-2</v>
      </c>
      <c r="M134" s="17">
        <f>MEDIAN(M3:M129)</f>
        <v>4.7E-2</v>
      </c>
      <c r="N134" s="15">
        <f>MEDIAN(N3:N129)</f>
        <v>0.35450237921905192</v>
      </c>
    </row>
    <row r="135" spans="1:14" ht="15.75" thickBot="1">
      <c r="C135" s="3"/>
      <c r="D135" s="3"/>
      <c r="E135" s="3"/>
      <c r="F135" s="3"/>
      <c r="G135" s="3"/>
      <c r="H135" s="3"/>
      <c r="I135" s="21" t="s">
        <v>14</v>
      </c>
      <c r="J135" s="18">
        <f>MAX(J3:J129)</f>
        <v>2.2199413489736064</v>
      </c>
      <c r="K135" s="18">
        <f>MAX(K3:K129)</f>
        <v>1.1589165956500798</v>
      </c>
      <c r="L135" s="58">
        <f>MAX(L3:L129)</f>
        <v>7.5933075933075939E-2</v>
      </c>
      <c r="M135" s="18">
        <f>MAX(M3:M129)</f>
        <v>0.151</v>
      </c>
      <c r="N135" s="19">
        <f>MAX(N3:N129)</f>
        <v>0.5062747425126628</v>
      </c>
    </row>
    <row r="136" spans="1:14" ht="15.75" thickBot="1">
      <c r="C136" s="3"/>
      <c r="D136" s="3"/>
      <c r="E136" s="3"/>
      <c r="F136" s="3"/>
      <c r="G136" s="3"/>
      <c r="H136" s="3"/>
      <c r="I136" s="16" t="s">
        <v>15</v>
      </c>
      <c r="J136" s="17">
        <f>MIN(J3:J129)</f>
        <v>-6.7058823529411766</v>
      </c>
      <c r="K136" s="17">
        <f>MIN(K3:K129)</f>
        <v>-0.1134020618556701</v>
      </c>
      <c r="L136" s="59">
        <f>MIN(L3:L129)</f>
        <v>3.8296426696315515E-3</v>
      </c>
      <c r="M136" s="17">
        <f>MIN(M3:M129)</f>
        <v>2.5000000000000001E-2</v>
      </c>
      <c r="N136" s="15">
        <f>MIN(N3:N129)</f>
        <v>0.10078007025346189</v>
      </c>
    </row>
    <row r="137" spans="1:14">
      <c r="C137" s="3"/>
      <c r="D137" s="3"/>
      <c r="E137" s="3"/>
      <c r="F137" s="3"/>
      <c r="G137" s="3"/>
      <c r="H137" s="3"/>
    </row>
    <row r="138" spans="1:14">
      <c r="C138" s="3"/>
      <c r="D138" s="3"/>
      <c r="E138" s="3"/>
      <c r="F138" s="3"/>
      <c r="G138" s="3"/>
      <c r="H138" s="3"/>
    </row>
    <row r="139" spans="1:14">
      <c r="C139" s="3"/>
      <c r="D139" s="3"/>
      <c r="E139" s="3"/>
      <c r="F139" s="3"/>
      <c r="G139" s="3"/>
      <c r="H139" s="3"/>
    </row>
    <row r="140" spans="1:14">
      <c r="C140" s="3"/>
      <c r="D140" s="3"/>
      <c r="E140" s="3"/>
      <c r="F140" s="3"/>
      <c r="G140" s="3"/>
      <c r="H140" s="3"/>
    </row>
    <row r="141" spans="1:14">
      <c r="C141" s="3"/>
      <c r="D141" s="3"/>
      <c r="E141" s="3"/>
      <c r="F141" s="3"/>
      <c r="G141" s="3"/>
      <c r="H141" s="3"/>
    </row>
    <row r="142" spans="1:14">
      <c r="C142" s="3"/>
      <c r="D142" s="3"/>
      <c r="E142" s="3"/>
      <c r="F142" s="3"/>
      <c r="G142" s="3"/>
      <c r="H142" s="3"/>
    </row>
    <row r="143" spans="1:14">
      <c r="C143" s="3"/>
      <c r="D143" s="3"/>
      <c r="E143" s="3"/>
      <c r="F143" s="3"/>
      <c r="G143" s="3"/>
      <c r="H143" s="3"/>
    </row>
    <row r="144" spans="1:14">
      <c r="C144" s="3"/>
      <c r="D144" s="3"/>
      <c r="E144" s="3"/>
      <c r="F144" s="3"/>
      <c r="G144" s="3"/>
      <c r="H144" s="3"/>
    </row>
    <row r="145" spans="3:8">
      <c r="C145" s="3"/>
      <c r="D145" s="3"/>
      <c r="E145" s="3"/>
      <c r="F145" s="3"/>
      <c r="G145" s="3"/>
      <c r="H145" s="3"/>
    </row>
    <row r="146" spans="3:8">
      <c r="C146" s="3"/>
      <c r="D146" s="3"/>
      <c r="E146" s="3"/>
      <c r="F146" s="3"/>
      <c r="G146" s="3"/>
      <c r="H146" s="3"/>
    </row>
    <row r="147" spans="3:8">
      <c r="C147" s="3"/>
      <c r="D147" s="3"/>
      <c r="E147" s="3"/>
      <c r="F147" s="3"/>
      <c r="G147" s="3"/>
      <c r="H147" s="3"/>
    </row>
    <row r="148" spans="3:8">
      <c r="C148" s="3"/>
      <c r="D148" s="3"/>
      <c r="E148" s="3"/>
      <c r="F148" s="3"/>
      <c r="G148" s="3"/>
      <c r="H148" s="3"/>
    </row>
    <row r="149" spans="3:8">
      <c r="C149" s="3"/>
      <c r="D149" s="3"/>
      <c r="E149" s="3"/>
      <c r="F149" s="3"/>
      <c r="G149" s="3"/>
      <c r="H149" s="3"/>
    </row>
  </sheetData>
  <autoFilter ref="A2:N129" xr:uid="{F4ADB8A8-D44C-4E63-B6C9-70E32D5D7EE3}"/>
  <mergeCells count="2">
    <mergeCell ref="C130:H130"/>
    <mergeCell ref="C1:H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593B4-BE63-4F91-A654-069B479A662A}">
  <sheetPr filterMode="1"/>
  <dimension ref="A1:O5137"/>
  <sheetViews>
    <sheetView topLeftCell="B1" zoomScaleNormal="100" workbookViewId="0">
      <selection activeCell="E4" sqref="E4"/>
    </sheetView>
  </sheetViews>
  <sheetFormatPr defaultRowHeight="15"/>
  <cols>
    <col min="1" max="1" width="0" hidden="1" customWidth="1"/>
    <col min="2" max="2" width="34.140625" customWidth="1"/>
    <col min="3" max="3" width="16.85546875" customWidth="1"/>
    <col min="4" max="5" width="8.85546875" customWidth="1"/>
    <col min="6" max="6" width="17.7109375" bestFit="1" customWidth="1"/>
    <col min="7" max="7" width="18.42578125" bestFit="1" customWidth="1"/>
    <col min="8" max="8" width="11.140625" bestFit="1" customWidth="1"/>
    <col min="10" max="10" width="24" hidden="1" customWidth="1"/>
    <col min="11" max="11" width="76.5703125" hidden="1" customWidth="1"/>
    <col min="12" max="13" width="33" customWidth="1"/>
    <col min="14" max="14" width="255.5703125" hidden="1" customWidth="1"/>
    <col min="15" max="15" width="72.5703125" hidden="1" customWidth="1"/>
  </cols>
  <sheetData>
    <row r="1" spans="1:15">
      <c r="A1" s="44" t="s">
        <v>4607</v>
      </c>
    </row>
    <row r="3" spans="1:15">
      <c r="A3" t="s">
        <v>4606</v>
      </c>
      <c r="B3" t="s">
        <v>4605</v>
      </c>
      <c r="C3" t="s">
        <v>4604</v>
      </c>
      <c r="D3" t="s">
        <v>4603</v>
      </c>
      <c r="E3" t="s">
        <v>4602</v>
      </c>
      <c r="N3" t="s">
        <v>4601</v>
      </c>
      <c r="O3" t="s">
        <v>4600</v>
      </c>
    </row>
    <row r="4" spans="1:15">
      <c r="A4" s="40">
        <v>852218</v>
      </c>
      <c r="B4" s="40" t="s">
        <v>16</v>
      </c>
      <c r="C4" s="41">
        <v>2147483647</v>
      </c>
      <c r="D4" s="40">
        <v>628</v>
      </c>
      <c r="E4" s="40" t="s">
        <v>76</v>
      </c>
      <c r="G4" s="9"/>
      <c r="H4">
        <v>1000</v>
      </c>
      <c r="N4" t="s">
        <v>192</v>
      </c>
    </row>
    <row r="5" spans="1:15">
      <c r="A5" s="40">
        <v>480228</v>
      </c>
      <c r="B5" s="40" t="s">
        <v>17</v>
      </c>
      <c r="C5" s="41">
        <v>1852983000</v>
      </c>
      <c r="D5" s="40">
        <v>3510</v>
      </c>
      <c r="E5" s="40" t="s">
        <v>34</v>
      </c>
      <c r="G5" s="40" t="s">
        <v>4599</v>
      </c>
    </row>
    <row r="6" spans="1:15">
      <c r="A6" s="40">
        <v>451965</v>
      </c>
      <c r="B6" s="40" t="s">
        <v>18</v>
      </c>
      <c r="C6" s="41">
        <v>1712919000</v>
      </c>
      <c r="D6" s="40">
        <v>3511</v>
      </c>
      <c r="E6" s="40" t="s">
        <v>118</v>
      </c>
      <c r="G6" s="42" t="s">
        <v>4598</v>
      </c>
    </row>
    <row r="7" spans="1:15">
      <c r="A7" s="40">
        <v>476810</v>
      </c>
      <c r="B7" s="40" t="s">
        <v>19</v>
      </c>
      <c r="C7" s="41">
        <v>1453998000</v>
      </c>
      <c r="D7" s="40">
        <v>7213</v>
      </c>
      <c r="E7" s="40" t="s">
        <v>118</v>
      </c>
      <c r="G7" s="38" t="s">
        <v>4597</v>
      </c>
    </row>
    <row r="8" spans="1:15">
      <c r="A8" s="40">
        <v>504713</v>
      </c>
      <c r="B8" s="40" t="s">
        <v>24</v>
      </c>
      <c r="C8" s="41">
        <v>486004220</v>
      </c>
      <c r="D8" s="40">
        <v>6548</v>
      </c>
      <c r="E8" s="40" t="s">
        <v>76</v>
      </c>
      <c r="G8" s="9"/>
    </row>
    <row r="9" spans="1:15">
      <c r="A9" s="40">
        <v>852320</v>
      </c>
      <c r="B9" s="40" t="s">
        <v>25</v>
      </c>
      <c r="C9" s="41">
        <v>461256000</v>
      </c>
      <c r="D9" s="40">
        <v>9846</v>
      </c>
      <c r="E9" s="40" t="s">
        <v>34</v>
      </c>
    </row>
    <row r="10" spans="1:15">
      <c r="A10" s="40">
        <v>817824</v>
      </c>
      <c r="B10" s="40" t="s">
        <v>20</v>
      </c>
      <c r="C10" s="41">
        <v>397703264</v>
      </c>
      <c r="D10" s="40">
        <v>6384</v>
      </c>
      <c r="E10" s="40" t="s">
        <v>103</v>
      </c>
    </row>
    <row r="11" spans="1:15">
      <c r="A11" s="40">
        <v>112837</v>
      </c>
      <c r="B11" s="40" t="s">
        <v>21</v>
      </c>
      <c r="C11" s="41">
        <v>328999040</v>
      </c>
      <c r="D11" s="40">
        <v>4297</v>
      </c>
      <c r="E11" s="40" t="s">
        <v>325</v>
      </c>
    </row>
    <row r="12" spans="1:15">
      <c r="A12" s="40">
        <v>497404</v>
      </c>
      <c r="B12" s="40" t="s">
        <v>4596</v>
      </c>
      <c r="C12" s="41">
        <v>320471996</v>
      </c>
      <c r="D12" s="40">
        <v>18409</v>
      </c>
      <c r="E12" s="40" t="s">
        <v>103</v>
      </c>
    </row>
    <row r="13" spans="1:15">
      <c r="A13" s="36">
        <v>541101</v>
      </c>
      <c r="B13" s="40" t="s">
        <v>4595</v>
      </c>
      <c r="C13" s="41">
        <v>311387000</v>
      </c>
      <c r="D13" s="40">
        <v>639</v>
      </c>
      <c r="E13" s="40" t="s">
        <v>36</v>
      </c>
      <c r="G13" s="9"/>
      <c r="N13" s="24" t="s">
        <v>192</v>
      </c>
    </row>
    <row r="14" spans="1:15">
      <c r="A14" s="40">
        <v>35301</v>
      </c>
      <c r="B14" s="40" t="s">
        <v>23</v>
      </c>
      <c r="C14" s="41">
        <v>242148000</v>
      </c>
      <c r="D14" s="40">
        <v>14</v>
      </c>
      <c r="E14" s="40" t="s">
        <v>454</v>
      </c>
      <c r="N14" t="s">
        <v>4594</v>
      </c>
      <c r="O14" t="s">
        <v>4593</v>
      </c>
    </row>
    <row r="15" spans="1:15" hidden="1">
      <c r="A15" s="42">
        <v>2182786</v>
      </c>
      <c r="B15" s="42" t="s">
        <v>4592</v>
      </c>
      <c r="C15" s="43">
        <v>228836000</v>
      </c>
      <c r="D15" s="42">
        <v>33124</v>
      </c>
      <c r="E15" s="42" t="s">
        <v>36</v>
      </c>
    </row>
    <row r="16" spans="1:15" hidden="1">
      <c r="A16" s="42">
        <v>3150447</v>
      </c>
      <c r="B16" s="42" t="s">
        <v>4591</v>
      </c>
      <c r="C16" s="43">
        <v>216654000</v>
      </c>
      <c r="D16" s="42">
        <v>57450</v>
      </c>
      <c r="E16" s="42" t="s">
        <v>416</v>
      </c>
    </row>
    <row r="17" spans="1:14" hidden="1">
      <c r="A17" s="42">
        <v>413208</v>
      </c>
      <c r="B17" s="42" t="s">
        <v>4590</v>
      </c>
      <c r="C17" s="43">
        <v>172887701</v>
      </c>
      <c r="D17" s="42">
        <v>57890</v>
      </c>
      <c r="E17" s="42" t="s">
        <v>325</v>
      </c>
    </row>
    <row r="18" spans="1:14">
      <c r="A18" s="40">
        <v>723112</v>
      </c>
      <c r="B18" s="40" t="s">
        <v>26</v>
      </c>
      <c r="C18" s="41">
        <v>167845100</v>
      </c>
      <c r="D18" s="40">
        <v>6672</v>
      </c>
      <c r="E18" s="40" t="s">
        <v>76</v>
      </c>
    </row>
    <row r="19" spans="1:14">
      <c r="A19" s="40">
        <v>3284070</v>
      </c>
      <c r="B19" s="40" t="s">
        <v>27</v>
      </c>
      <c r="C19" s="41">
        <v>167492000</v>
      </c>
      <c r="D19" s="40">
        <v>57803</v>
      </c>
      <c r="E19" s="40" t="s">
        <v>54</v>
      </c>
    </row>
    <row r="20" spans="1:14">
      <c r="A20" s="40">
        <v>3303298</v>
      </c>
      <c r="B20" s="40" t="s">
        <v>28</v>
      </c>
      <c r="C20" s="41">
        <v>165742416</v>
      </c>
      <c r="D20" s="40">
        <v>57957</v>
      </c>
      <c r="E20" s="40" t="s">
        <v>696</v>
      </c>
    </row>
    <row r="21" spans="1:14" hidden="1">
      <c r="A21" s="42">
        <v>1456501</v>
      </c>
      <c r="B21" s="42" t="s">
        <v>4589</v>
      </c>
      <c r="C21" s="43">
        <v>146645000</v>
      </c>
      <c r="D21" s="42">
        <v>32992</v>
      </c>
      <c r="E21" s="42" t="s">
        <v>54</v>
      </c>
    </row>
    <row r="22" spans="1:14">
      <c r="A22" s="40">
        <v>280110</v>
      </c>
      <c r="B22" s="40" t="s">
        <v>29</v>
      </c>
      <c r="C22" s="41">
        <v>143390269</v>
      </c>
      <c r="D22" s="40">
        <v>17534</v>
      </c>
      <c r="E22" s="40" t="s">
        <v>76</v>
      </c>
    </row>
    <row r="23" spans="1:14" hidden="1">
      <c r="A23" s="36">
        <v>75633</v>
      </c>
      <c r="B23" s="42" t="s">
        <v>4588</v>
      </c>
      <c r="C23" s="43">
        <v>137588093</v>
      </c>
      <c r="D23" s="42">
        <v>16571</v>
      </c>
      <c r="E23" s="42" t="s">
        <v>45</v>
      </c>
    </row>
    <row r="24" spans="1:14">
      <c r="A24" s="40">
        <v>210434</v>
      </c>
      <c r="B24" s="40" t="s">
        <v>22</v>
      </c>
      <c r="C24" s="41">
        <v>135885433</v>
      </c>
      <c r="D24" s="40">
        <v>913</v>
      </c>
      <c r="E24" s="40" t="s">
        <v>45</v>
      </c>
      <c r="N24" s="24" t="s">
        <v>192</v>
      </c>
    </row>
    <row r="25" spans="1:14" hidden="1">
      <c r="A25" s="36">
        <v>212465</v>
      </c>
      <c r="B25" s="42" t="s">
        <v>4587</v>
      </c>
      <c r="C25" s="43">
        <v>133193818</v>
      </c>
      <c r="D25" s="42">
        <v>22826</v>
      </c>
      <c r="E25" s="42" t="s">
        <v>384</v>
      </c>
    </row>
    <row r="26" spans="1:14">
      <c r="A26" s="36">
        <v>233031</v>
      </c>
      <c r="B26" s="40" t="s">
        <v>10</v>
      </c>
      <c r="C26" s="41">
        <v>125641000</v>
      </c>
      <c r="D26" s="40">
        <v>12368</v>
      </c>
      <c r="E26" s="40" t="s">
        <v>84</v>
      </c>
    </row>
    <row r="27" spans="1:14" hidden="1">
      <c r="A27" s="36">
        <v>2253891</v>
      </c>
      <c r="B27" s="42" t="s">
        <v>4586</v>
      </c>
      <c r="C27" s="43">
        <v>124626681</v>
      </c>
      <c r="D27" s="42">
        <v>33954</v>
      </c>
      <c r="E27" s="42" t="s">
        <v>325</v>
      </c>
    </row>
    <row r="28" spans="1:14">
      <c r="A28" s="36">
        <v>1394676</v>
      </c>
      <c r="B28" s="40" t="s">
        <v>30</v>
      </c>
      <c r="C28" s="41">
        <v>121931159</v>
      </c>
      <c r="D28" s="40">
        <v>27471</v>
      </c>
      <c r="E28" s="40" t="s">
        <v>54</v>
      </c>
    </row>
    <row r="29" spans="1:14">
      <c r="A29" s="36">
        <v>501105</v>
      </c>
      <c r="B29" s="40" t="s">
        <v>31</v>
      </c>
      <c r="C29" s="41">
        <v>119432105</v>
      </c>
      <c r="D29" s="40">
        <v>588</v>
      </c>
      <c r="E29" s="40" t="s">
        <v>36</v>
      </c>
      <c r="N29" s="24" t="s">
        <v>192</v>
      </c>
    </row>
    <row r="30" spans="1:14">
      <c r="A30" s="36">
        <v>4114567</v>
      </c>
      <c r="B30" s="40" t="s">
        <v>4585</v>
      </c>
      <c r="C30" s="41">
        <v>116263634</v>
      </c>
      <c r="D30" s="40">
        <v>59017</v>
      </c>
      <c r="E30" s="40" t="s">
        <v>384</v>
      </c>
    </row>
    <row r="31" spans="1:14">
      <c r="A31" s="36">
        <v>30810</v>
      </c>
      <c r="B31" s="40" t="s">
        <v>11</v>
      </c>
      <c r="C31" s="41">
        <v>112384202</v>
      </c>
      <c r="D31" s="40">
        <v>5649</v>
      </c>
      <c r="E31" s="40" t="s">
        <v>103</v>
      </c>
    </row>
    <row r="32" spans="1:14">
      <c r="A32" s="36">
        <v>12311</v>
      </c>
      <c r="B32" s="40" t="s">
        <v>33</v>
      </c>
      <c r="C32" s="41">
        <v>108739378</v>
      </c>
      <c r="D32" s="40">
        <v>6560</v>
      </c>
      <c r="E32" s="40" t="s">
        <v>76</v>
      </c>
    </row>
    <row r="33" spans="1:14" hidden="1">
      <c r="A33" s="36">
        <v>804963</v>
      </c>
      <c r="B33" s="42" t="s">
        <v>3367</v>
      </c>
      <c r="C33" s="43">
        <v>92968547</v>
      </c>
      <c r="D33" s="42">
        <v>3514</v>
      </c>
      <c r="E33" s="42" t="s">
        <v>384</v>
      </c>
    </row>
    <row r="34" spans="1:14">
      <c r="A34" s="36">
        <v>697633</v>
      </c>
      <c r="B34" s="40" t="s">
        <v>4584</v>
      </c>
      <c r="C34" s="41">
        <v>92657948</v>
      </c>
      <c r="D34" s="40">
        <v>19048</v>
      </c>
      <c r="E34" s="40" t="s">
        <v>84</v>
      </c>
    </row>
    <row r="35" spans="1:14" hidden="1">
      <c r="A35" s="36">
        <v>1216022</v>
      </c>
      <c r="B35" s="42" t="s">
        <v>4583</v>
      </c>
      <c r="C35" s="43">
        <v>91281000</v>
      </c>
      <c r="D35" s="42">
        <v>27314</v>
      </c>
      <c r="E35" s="42" t="s">
        <v>54</v>
      </c>
    </row>
    <row r="36" spans="1:14" hidden="1">
      <c r="A36" s="36">
        <v>619877</v>
      </c>
      <c r="B36" s="42" t="s">
        <v>4582</v>
      </c>
      <c r="C36" s="43">
        <v>88795582</v>
      </c>
      <c r="D36" s="42">
        <v>32188</v>
      </c>
      <c r="E36" s="42" t="s">
        <v>141</v>
      </c>
    </row>
    <row r="37" spans="1:14">
      <c r="A37" s="36">
        <v>722777</v>
      </c>
      <c r="B37" s="40" t="s">
        <v>4581</v>
      </c>
      <c r="C37" s="41">
        <v>84670854</v>
      </c>
      <c r="D37" s="40">
        <v>29950</v>
      </c>
      <c r="E37" s="40" t="s">
        <v>103</v>
      </c>
    </row>
    <row r="38" spans="1:14" hidden="1">
      <c r="A38" s="36">
        <v>2489805</v>
      </c>
      <c r="B38" s="42" t="s">
        <v>4580</v>
      </c>
      <c r="C38" s="43">
        <v>83036000</v>
      </c>
      <c r="D38" s="42">
        <v>34221</v>
      </c>
      <c r="E38" s="42" t="s">
        <v>36</v>
      </c>
    </row>
    <row r="39" spans="1:14">
      <c r="A39" s="36">
        <v>60143</v>
      </c>
      <c r="B39" s="40" t="s">
        <v>4579</v>
      </c>
      <c r="C39" s="41">
        <v>73336000</v>
      </c>
      <c r="D39" s="40">
        <v>983</v>
      </c>
      <c r="E39" s="40" t="s">
        <v>141</v>
      </c>
      <c r="N39" s="24" t="s">
        <v>192</v>
      </c>
    </row>
    <row r="40" spans="1:14">
      <c r="A40" s="36">
        <v>802866</v>
      </c>
      <c r="B40" s="40" t="s">
        <v>4578</v>
      </c>
      <c r="C40" s="41">
        <v>69942929</v>
      </c>
      <c r="D40" s="40">
        <v>24735</v>
      </c>
      <c r="E40" s="40" t="s">
        <v>384</v>
      </c>
    </row>
    <row r="41" spans="1:14" hidden="1">
      <c r="A41" s="36">
        <v>276579</v>
      </c>
      <c r="B41" s="42" t="s">
        <v>4577</v>
      </c>
      <c r="C41" s="43">
        <v>69171552</v>
      </c>
      <c r="D41" s="42">
        <v>2270</v>
      </c>
      <c r="E41" s="42" t="s">
        <v>54</v>
      </c>
    </row>
    <row r="42" spans="1:14" hidden="1">
      <c r="A42" s="36">
        <v>3212149</v>
      </c>
      <c r="B42" s="42" t="s">
        <v>4576</v>
      </c>
      <c r="C42" s="43">
        <v>63780722</v>
      </c>
      <c r="D42" s="42">
        <v>57565</v>
      </c>
      <c r="E42" s="42" t="s">
        <v>54</v>
      </c>
    </row>
    <row r="43" spans="1:14" hidden="1">
      <c r="A43" s="36">
        <v>63069</v>
      </c>
      <c r="B43" s="42" t="s">
        <v>516</v>
      </c>
      <c r="C43" s="43">
        <v>61390143</v>
      </c>
      <c r="D43" s="42">
        <v>17281</v>
      </c>
      <c r="E43" s="42" t="s">
        <v>384</v>
      </c>
    </row>
    <row r="44" spans="1:14">
      <c r="A44" s="36">
        <v>613307</v>
      </c>
      <c r="B44" s="40" t="s">
        <v>32</v>
      </c>
      <c r="C44" s="41">
        <v>58343490</v>
      </c>
      <c r="D44" s="40">
        <v>27334</v>
      </c>
      <c r="E44" s="40" t="s">
        <v>134</v>
      </c>
    </row>
    <row r="45" spans="1:14" hidden="1">
      <c r="A45" s="36">
        <v>694904</v>
      </c>
      <c r="B45" s="42" t="s">
        <v>4575</v>
      </c>
      <c r="C45" s="43">
        <v>53617338</v>
      </c>
      <c r="D45" s="42">
        <v>16022</v>
      </c>
      <c r="E45" s="42" t="s">
        <v>36</v>
      </c>
    </row>
    <row r="46" spans="1:14">
      <c r="A46" s="36">
        <v>2942690</v>
      </c>
      <c r="B46" s="40" t="s">
        <v>3836</v>
      </c>
      <c r="C46" s="41">
        <v>50621162</v>
      </c>
      <c r="D46" s="40">
        <v>57053</v>
      </c>
      <c r="E46" s="40" t="s">
        <v>36</v>
      </c>
    </row>
    <row r="47" spans="1:14" hidden="1">
      <c r="A47" s="38">
        <v>908508</v>
      </c>
      <c r="B47" s="38" t="s">
        <v>37</v>
      </c>
      <c r="C47" s="39">
        <v>48842967</v>
      </c>
      <c r="D47" s="38">
        <v>33653</v>
      </c>
      <c r="E47" s="38" t="s">
        <v>36</v>
      </c>
    </row>
    <row r="48" spans="1:14">
      <c r="A48" s="40">
        <v>395238</v>
      </c>
      <c r="B48" s="40" t="s">
        <v>4574</v>
      </c>
      <c r="C48" s="41">
        <v>48103435</v>
      </c>
      <c r="D48" s="40">
        <v>873</v>
      </c>
      <c r="E48" s="40" t="s">
        <v>79</v>
      </c>
      <c r="N48" s="24" t="s">
        <v>192</v>
      </c>
    </row>
    <row r="49" spans="1:14">
      <c r="A49" s="40">
        <v>266271</v>
      </c>
      <c r="B49" s="40" t="s">
        <v>4573</v>
      </c>
      <c r="C49" s="41">
        <v>46627366</v>
      </c>
      <c r="D49" s="40">
        <v>28330</v>
      </c>
      <c r="E49" s="40" t="s">
        <v>118</v>
      </c>
    </row>
    <row r="50" spans="1:14">
      <c r="A50" s="40">
        <v>3918898</v>
      </c>
      <c r="B50" s="40" t="s">
        <v>4572</v>
      </c>
      <c r="C50" s="41">
        <v>45268906</v>
      </c>
      <c r="D50" s="40">
        <v>58978</v>
      </c>
      <c r="E50" s="40" t="s">
        <v>384</v>
      </c>
    </row>
    <row r="51" spans="1:14">
      <c r="A51" s="45">
        <v>370271</v>
      </c>
      <c r="B51" s="40" t="s">
        <v>4571</v>
      </c>
      <c r="C51" s="41">
        <v>44775501</v>
      </c>
      <c r="D51" s="40">
        <v>30746</v>
      </c>
      <c r="E51" s="40" t="s">
        <v>325</v>
      </c>
    </row>
    <row r="52" spans="1:14">
      <c r="A52" s="40">
        <v>197478</v>
      </c>
      <c r="B52" s="40" t="s">
        <v>4570</v>
      </c>
      <c r="C52" s="41">
        <v>44181503</v>
      </c>
      <c r="D52" s="40">
        <v>31628</v>
      </c>
      <c r="E52" s="40" t="s">
        <v>384</v>
      </c>
    </row>
    <row r="53" spans="1:14">
      <c r="A53" s="40">
        <v>485559</v>
      </c>
      <c r="B53" s="40" t="s">
        <v>4569</v>
      </c>
      <c r="C53" s="41">
        <v>43126164</v>
      </c>
      <c r="D53" s="40">
        <v>4977</v>
      </c>
      <c r="E53" s="40" t="s">
        <v>175</v>
      </c>
    </row>
    <row r="54" spans="1:14">
      <c r="A54" s="40">
        <v>339858</v>
      </c>
      <c r="B54" s="40" t="s">
        <v>4568</v>
      </c>
      <c r="C54" s="41">
        <v>42074066</v>
      </c>
      <c r="D54" s="40">
        <v>4214</v>
      </c>
      <c r="E54" s="40" t="s">
        <v>68</v>
      </c>
    </row>
    <row r="55" spans="1:14" hidden="1">
      <c r="A55" s="42">
        <v>2735146</v>
      </c>
      <c r="B55" s="42" t="s">
        <v>4567</v>
      </c>
      <c r="C55" s="43">
        <v>41950721</v>
      </c>
      <c r="D55" s="42">
        <v>34775</v>
      </c>
      <c r="E55" s="42" t="s">
        <v>349</v>
      </c>
    </row>
    <row r="56" spans="1:14">
      <c r="A56" s="40">
        <v>940311</v>
      </c>
      <c r="B56" s="40" t="s">
        <v>4566</v>
      </c>
      <c r="C56" s="41">
        <v>41627000</v>
      </c>
      <c r="D56" s="40">
        <v>34968</v>
      </c>
      <c r="E56" s="40" t="s">
        <v>4434</v>
      </c>
    </row>
    <row r="57" spans="1:14">
      <c r="A57" s="40">
        <v>491224</v>
      </c>
      <c r="B57" s="40" t="s">
        <v>4565</v>
      </c>
      <c r="C57" s="41">
        <v>39787666</v>
      </c>
      <c r="D57" s="40">
        <v>11063</v>
      </c>
      <c r="E57" s="40" t="s">
        <v>34</v>
      </c>
    </row>
    <row r="58" spans="1:14" hidden="1">
      <c r="A58" s="38">
        <v>214807</v>
      </c>
      <c r="B58" s="42" t="s">
        <v>4564</v>
      </c>
      <c r="C58" s="43">
        <v>37585000</v>
      </c>
      <c r="D58" s="42">
        <v>623</v>
      </c>
      <c r="E58" s="42" t="s">
        <v>36</v>
      </c>
      <c r="G58" s="9"/>
      <c r="N58" s="24" t="s">
        <v>192</v>
      </c>
    </row>
    <row r="59" spans="1:14">
      <c r="A59" s="40">
        <v>229801</v>
      </c>
      <c r="B59" s="40" t="s">
        <v>4563</v>
      </c>
      <c r="C59" s="41">
        <v>37441578</v>
      </c>
      <c r="D59" s="40">
        <v>9396</v>
      </c>
      <c r="E59" s="40" t="s">
        <v>1073</v>
      </c>
    </row>
    <row r="60" spans="1:14" hidden="1">
      <c r="A60" s="42">
        <v>379920</v>
      </c>
      <c r="B60" s="42" t="s">
        <v>4562</v>
      </c>
      <c r="C60" s="43">
        <v>34531413</v>
      </c>
      <c r="D60" s="42">
        <v>7888</v>
      </c>
      <c r="E60" s="42" t="s">
        <v>86</v>
      </c>
    </row>
    <row r="61" spans="1:14">
      <c r="A61" s="40">
        <v>682563</v>
      </c>
      <c r="B61" s="40" t="s">
        <v>4561</v>
      </c>
      <c r="C61" s="41">
        <v>34105305</v>
      </c>
      <c r="D61" s="40">
        <v>5510</v>
      </c>
      <c r="E61" s="40" t="s">
        <v>141</v>
      </c>
    </row>
    <row r="62" spans="1:14" hidden="1">
      <c r="A62" s="42">
        <v>2980209</v>
      </c>
      <c r="B62" s="42" t="s">
        <v>4560</v>
      </c>
      <c r="C62" s="43">
        <v>33871000</v>
      </c>
      <c r="D62" s="42">
        <v>57203</v>
      </c>
      <c r="E62" s="42" t="s">
        <v>103</v>
      </c>
    </row>
    <row r="63" spans="1:14" hidden="1">
      <c r="A63" s="42">
        <v>1842065</v>
      </c>
      <c r="B63" s="42" t="s">
        <v>4559</v>
      </c>
      <c r="C63" s="43">
        <v>33588619</v>
      </c>
      <c r="D63" s="42">
        <v>33306</v>
      </c>
      <c r="E63" s="42" t="s">
        <v>45</v>
      </c>
    </row>
    <row r="64" spans="1:14">
      <c r="A64" s="40">
        <v>3938186</v>
      </c>
      <c r="B64" s="40" t="s">
        <v>4558</v>
      </c>
      <c r="C64" s="41">
        <v>32782199</v>
      </c>
      <c r="D64" s="40">
        <v>58979</v>
      </c>
      <c r="E64" s="40" t="s">
        <v>349</v>
      </c>
    </row>
    <row r="65" spans="1:7" hidden="1">
      <c r="A65" s="42">
        <v>3394278</v>
      </c>
      <c r="B65" s="42" t="s">
        <v>4557</v>
      </c>
      <c r="C65" s="43">
        <v>32598529</v>
      </c>
      <c r="D65" s="42">
        <v>58177</v>
      </c>
      <c r="E65" s="42" t="s">
        <v>54</v>
      </c>
    </row>
    <row r="66" spans="1:7">
      <c r="A66" s="45">
        <v>2618780</v>
      </c>
      <c r="B66" s="40" t="s">
        <v>4556</v>
      </c>
      <c r="C66" s="41">
        <v>32529274</v>
      </c>
      <c r="D66" s="40">
        <v>34383</v>
      </c>
      <c r="E66" s="40" t="s">
        <v>141</v>
      </c>
    </row>
    <row r="67" spans="1:7">
      <c r="A67" s="40">
        <v>917742</v>
      </c>
      <c r="B67" s="40" t="s">
        <v>4555</v>
      </c>
      <c r="C67" s="41">
        <v>32343129</v>
      </c>
      <c r="D67" s="40">
        <v>5296</v>
      </c>
      <c r="E67" s="40" t="s">
        <v>145</v>
      </c>
    </row>
    <row r="68" spans="1:7">
      <c r="A68" s="40">
        <v>664756</v>
      </c>
      <c r="B68" s="40" t="s">
        <v>4554</v>
      </c>
      <c r="C68" s="41">
        <v>32184416</v>
      </c>
      <c r="D68" s="40">
        <v>16835</v>
      </c>
      <c r="E68" s="40" t="s">
        <v>141</v>
      </c>
    </row>
    <row r="69" spans="1:7">
      <c r="A69" s="40">
        <v>808176</v>
      </c>
      <c r="B69" s="40" t="s">
        <v>4553</v>
      </c>
      <c r="C69" s="41">
        <v>31614914</v>
      </c>
      <c r="D69" s="40">
        <v>28100</v>
      </c>
      <c r="E69" s="40" t="s">
        <v>336</v>
      </c>
    </row>
    <row r="70" spans="1:7">
      <c r="A70" s="40">
        <v>463735</v>
      </c>
      <c r="B70" s="40" t="s">
        <v>4552</v>
      </c>
      <c r="C70" s="41">
        <v>30597146</v>
      </c>
      <c r="D70" s="40">
        <v>12441</v>
      </c>
      <c r="E70" s="40" t="s">
        <v>106</v>
      </c>
    </row>
    <row r="71" spans="1:7">
      <c r="A71" s="40">
        <v>125471</v>
      </c>
      <c r="B71" s="40" t="s">
        <v>4551</v>
      </c>
      <c r="C71" s="41">
        <v>30566521</v>
      </c>
      <c r="D71" s="40">
        <v>30337</v>
      </c>
      <c r="E71" s="40" t="s">
        <v>36</v>
      </c>
    </row>
    <row r="72" spans="1:7">
      <c r="A72" s="40">
        <v>761806</v>
      </c>
      <c r="B72" s="40" t="s">
        <v>4550</v>
      </c>
      <c r="C72" s="41">
        <v>30412303</v>
      </c>
      <c r="D72" s="40">
        <v>18221</v>
      </c>
      <c r="E72" s="40" t="s">
        <v>134</v>
      </c>
    </row>
    <row r="73" spans="1:7" hidden="1">
      <c r="A73" s="38">
        <v>934329</v>
      </c>
      <c r="B73" s="38" t="s">
        <v>4549</v>
      </c>
      <c r="C73" s="39">
        <v>29303000</v>
      </c>
      <c r="D73" s="38">
        <v>7946</v>
      </c>
      <c r="E73" s="38" t="s">
        <v>86</v>
      </c>
      <c r="G73" s="9"/>
    </row>
    <row r="74" spans="1:7">
      <c r="A74" s="40">
        <v>143662</v>
      </c>
      <c r="B74" s="40" t="s">
        <v>4548</v>
      </c>
      <c r="C74" s="41">
        <v>28816687</v>
      </c>
      <c r="D74" s="40">
        <v>17266</v>
      </c>
      <c r="E74" s="40" t="s">
        <v>1470</v>
      </c>
    </row>
    <row r="75" spans="1:7">
      <c r="A75" s="40">
        <v>2925666</v>
      </c>
      <c r="B75" s="40" t="s">
        <v>2253</v>
      </c>
      <c r="C75" s="41">
        <v>27665771</v>
      </c>
      <c r="D75" s="40">
        <v>35583</v>
      </c>
      <c r="E75" s="40" t="s">
        <v>175</v>
      </c>
    </row>
    <row r="76" spans="1:7">
      <c r="A76" s="40">
        <v>3138146</v>
      </c>
      <c r="B76" s="40" t="s">
        <v>4547</v>
      </c>
      <c r="C76" s="41">
        <v>26862673</v>
      </c>
      <c r="D76" s="40">
        <v>57512</v>
      </c>
      <c r="E76" s="40" t="s">
        <v>912</v>
      </c>
    </row>
    <row r="77" spans="1:7" hidden="1">
      <c r="A77" s="42">
        <v>494261</v>
      </c>
      <c r="B77" s="42" t="s">
        <v>4546</v>
      </c>
      <c r="C77" s="43">
        <v>26732400</v>
      </c>
      <c r="D77" s="42">
        <v>24045</v>
      </c>
      <c r="E77" s="42" t="s">
        <v>384</v>
      </c>
    </row>
    <row r="78" spans="1:7">
      <c r="A78" s="38">
        <v>35570</v>
      </c>
      <c r="B78" s="40" t="s">
        <v>4545</v>
      </c>
      <c r="C78" s="41">
        <v>26708543</v>
      </c>
      <c r="D78" s="40">
        <v>28892</v>
      </c>
      <c r="E78" s="40" t="s">
        <v>1073</v>
      </c>
      <c r="G78" s="9"/>
    </row>
    <row r="79" spans="1:7" hidden="1">
      <c r="A79" s="42">
        <v>2193616</v>
      </c>
      <c r="B79" s="42" t="s">
        <v>4544</v>
      </c>
      <c r="C79" s="43">
        <v>26468603</v>
      </c>
      <c r="D79" s="42">
        <v>33893</v>
      </c>
      <c r="E79" s="42" t="s">
        <v>349</v>
      </c>
    </row>
    <row r="80" spans="1:7">
      <c r="A80" s="40">
        <v>936855</v>
      </c>
      <c r="B80" s="40" t="s">
        <v>4543</v>
      </c>
      <c r="C80" s="41">
        <v>26357635</v>
      </c>
      <c r="D80" s="40">
        <v>8273</v>
      </c>
      <c r="E80" s="40" t="s">
        <v>71</v>
      </c>
    </row>
    <row r="81" spans="1:14">
      <c r="A81" s="36">
        <v>601050</v>
      </c>
      <c r="B81" s="40" t="s">
        <v>1511</v>
      </c>
      <c r="C81" s="41">
        <v>25955469</v>
      </c>
      <c r="D81" s="40">
        <v>24998</v>
      </c>
      <c r="E81" s="40" t="s">
        <v>71</v>
      </c>
    </row>
    <row r="82" spans="1:14">
      <c r="A82" s="36">
        <v>107244</v>
      </c>
      <c r="B82" s="40" t="s">
        <v>4542</v>
      </c>
      <c r="C82" s="41">
        <v>23559400</v>
      </c>
      <c r="D82" s="40">
        <v>110</v>
      </c>
      <c r="E82" s="40" t="s">
        <v>131</v>
      </c>
      <c r="N82" s="24" t="s">
        <v>192</v>
      </c>
    </row>
    <row r="83" spans="1:14">
      <c r="A83" s="36">
        <v>146672</v>
      </c>
      <c r="B83" s="40" t="s">
        <v>4541</v>
      </c>
      <c r="C83" s="41">
        <v>23234514</v>
      </c>
      <c r="D83" s="40">
        <v>32541</v>
      </c>
      <c r="E83" s="40" t="s">
        <v>474</v>
      </c>
    </row>
    <row r="84" spans="1:14" hidden="1">
      <c r="A84" s="36">
        <v>595270</v>
      </c>
      <c r="B84" s="42" t="s">
        <v>4540</v>
      </c>
      <c r="C84" s="43">
        <v>22986309</v>
      </c>
      <c r="D84" s="42">
        <v>4063</v>
      </c>
      <c r="E84" s="42" t="s">
        <v>68</v>
      </c>
    </row>
    <row r="85" spans="1:14" hidden="1">
      <c r="A85" s="36">
        <v>527954</v>
      </c>
      <c r="B85" s="42" t="s">
        <v>4539</v>
      </c>
      <c r="C85" s="43">
        <v>22555038</v>
      </c>
      <c r="D85" s="42">
        <v>5452</v>
      </c>
      <c r="E85" s="42" t="s">
        <v>43</v>
      </c>
    </row>
    <row r="86" spans="1:14">
      <c r="A86" s="36">
        <v>474919</v>
      </c>
      <c r="B86" s="40" t="s">
        <v>4538</v>
      </c>
      <c r="C86" s="41">
        <v>21768001</v>
      </c>
      <c r="D86" s="40">
        <v>7551</v>
      </c>
      <c r="E86" s="40" t="s">
        <v>86</v>
      </c>
    </row>
    <row r="87" spans="1:14">
      <c r="A87" s="36">
        <v>606046</v>
      </c>
      <c r="B87" s="40" t="s">
        <v>4537</v>
      </c>
      <c r="C87" s="41">
        <v>21061188</v>
      </c>
      <c r="D87" s="40">
        <v>11813</v>
      </c>
      <c r="E87" s="40" t="s">
        <v>106</v>
      </c>
    </row>
    <row r="88" spans="1:14">
      <c r="A88" s="36">
        <v>208244</v>
      </c>
      <c r="B88" s="40" t="s">
        <v>4536</v>
      </c>
      <c r="C88" s="41">
        <v>20311.535</v>
      </c>
      <c r="D88" s="40">
        <v>3832</v>
      </c>
      <c r="E88" s="40" t="s">
        <v>41</v>
      </c>
    </row>
    <row r="89" spans="1:14">
      <c r="A89" s="36">
        <v>980661</v>
      </c>
      <c r="B89" s="40" t="s">
        <v>4535</v>
      </c>
      <c r="C89" s="41">
        <v>20167.599999999999</v>
      </c>
      <c r="D89" s="40">
        <v>17985</v>
      </c>
      <c r="E89" s="40" t="s">
        <v>2030</v>
      </c>
    </row>
    <row r="90" spans="1:14" hidden="1">
      <c r="A90" s="36">
        <v>288853</v>
      </c>
      <c r="B90" s="42" t="s">
        <v>2843</v>
      </c>
      <c r="C90" s="43">
        <v>19904.29</v>
      </c>
      <c r="D90" s="42">
        <v>18714</v>
      </c>
      <c r="E90" s="42" t="s">
        <v>129</v>
      </c>
    </row>
    <row r="91" spans="1:14">
      <c r="A91" s="36">
        <v>365325</v>
      </c>
      <c r="B91" s="40" t="s">
        <v>2172</v>
      </c>
      <c r="C91" s="41">
        <v>19644.547999999999</v>
      </c>
      <c r="D91" s="40">
        <v>22858</v>
      </c>
      <c r="E91" s="40" t="s">
        <v>325</v>
      </c>
    </row>
    <row r="92" spans="1:14" hidden="1">
      <c r="A92" s="36">
        <v>311845</v>
      </c>
      <c r="B92" s="42" t="s">
        <v>4534</v>
      </c>
      <c r="C92" s="43">
        <v>19446.41</v>
      </c>
      <c r="D92" s="42">
        <v>8728</v>
      </c>
      <c r="E92" s="42" t="s">
        <v>131</v>
      </c>
    </row>
    <row r="93" spans="1:14">
      <c r="A93" s="36">
        <v>764030</v>
      </c>
      <c r="B93" s="40" t="s">
        <v>4533</v>
      </c>
      <c r="C93" s="41">
        <v>18156.981</v>
      </c>
      <c r="D93" s="40">
        <v>20504</v>
      </c>
      <c r="E93" s="40" t="s">
        <v>79</v>
      </c>
    </row>
    <row r="94" spans="1:14" hidden="1">
      <c r="A94" s="36">
        <v>595869</v>
      </c>
      <c r="B94" s="42" t="s">
        <v>4532</v>
      </c>
      <c r="C94" s="43">
        <v>18066.528999999999</v>
      </c>
      <c r="D94" s="42">
        <v>18503</v>
      </c>
      <c r="E94" s="42" t="s">
        <v>384</v>
      </c>
    </row>
    <row r="95" spans="1:14">
      <c r="A95" s="36">
        <v>795968</v>
      </c>
      <c r="B95" s="40" t="s">
        <v>4531</v>
      </c>
      <c r="C95" s="41">
        <v>18065.971000000001</v>
      </c>
      <c r="D95" s="40">
        <v>18053</v>
      </c>
      <c r="E95" s="40" t="s">
        <v>2030</v>
      </c>
    </row>
    <row r="96" spans="1:14" hidden="1">
      <c r="A96" s="36">
        <v>2121196</v>
      </c>
      <c r="B96" s="42" t="s">
        <v>4530</v>
      </c>
      <c r="C96" s="43">
        <v>17800.452000000001</v>
      </c>
      <c r="D96" s="42">
        <v>33947</v>
      </c>
      <c r="E96" s="42" t="s">
        <v>103</v>
      </c>
      <c r="G96" s="9"/>
    </row>
    <row r="97" spans="1:14">
      <c r="A97" s="36">
        <v>4262534</v>
      </c>
      <c r="B97" s="40" t="s">
        <v>4529</v>
      </c>
      <c r="C97" s="41">
        <v>17778.012999999999</v>
      </c>
      <c r="D97" s="40">
        <v>4999</v>
      </c>
      <c r="E97" s="40" t="s">
        <v>79</v>
      </c>
    </row>
    <row r="98" spans="1:14">
      <c r="A98" s="36">
        <v>1007846</v>
      </c>
      <c r="B98" s="40" t="s">
        <v>4528</v>
      </c>
      <c r="C98" s="41">
        <v>17757.753000000001</v>
      </c>
      <c r="D98" s="40">
        <v>3709</v>
      </c>
      <c r="E98" s="40" t="s">
        <v>45</v>
      </c>
    </row>
    <row r="99" spans="1:14">
      <c r="A99" s="36">
        <v>663245</v>
      </c>
      <c r="B99" s="40" t="s">
        <v>4527</v>
      </c>
      <c r="C99" s="41">
        <v>17659.319</v>
      </c>
      <c r="D99" s="40">
        <v>3890</v>
      </c>
      <c r="E99" s="40" t="s">
        <v>131</v>
      </c>
    </row>
    <row r="100" spans="1:14">
      <c r="A100" s="36">
        <v>693224</v>
      </c>
      <c r="B100" s="40" t="s">
        <v>4526</v>
      </c>
      <c r="C100" s="41">
        <v>17516.056</v>
      </c>
      <c r="D100" s="40">
        <v>34589</v>
      </c>
      <c r="E100" s="40" t="s">
        <v>325</v>
      </c>
    </row>
    <row r="101" spans="1:14" hidden="1">
      <c r="A101" s="36">
        <v>936462</v>
      </c>
      <c r="B101" s="42" t="s">
        <v>2360</v>
      </c>
      <c r="C101" s="43">
        <v>17204.194</v>
      </c>
      <c r="D101" s="42">
        <v>1768</v>
      </c>
      <c r="E101" s="42" t="s">
        <v>384</v>
      </c>
    </row>
    <row r="102" spans="1:14">
      <c r="A102" s="36">
        <v>1929247</v>
      </c>
      <c r="B102" s="40" t="s">
        <v>4525</v>
      </c>
      <c r="C102" s="41">
        <v>17136.249</v>
      </c>
      <c r="D102" s="40">
        <v>33555</v>
      </c>
      <c r="E102" s="40" t="s">
        <v>349</v>
      </c>
    </row>
    <row r="103" spans="1:14" hidden="1">
      <c r="A103" s="36">
        <v>2590037</v>
      </c>
      <c r="B103" s="42" t="s">
        <v>4524</v>
      </c>
      <c r="C103" s="43">
        <v>16424.788</v>
      </c>
      <c r="D103" s="42">
        <v>34617</v>
      </c>
      <c r="E103" s="42" t="s">
        <v>45</v>
      </c>
    </row>
    <row r="104" spans="1:14" hidden="1">
      <c r="A104" s="36">
        <v>656377</v>
      </c>
      <c r="B104" s="42" t="s">
        <v>4523</v>
      </c>
      <c r="C104" s="43">
        <v>16420.260999999999</v>
      </c>
      <c r="D104" s="42">
        <v>28088</v>
      </c>
      <c r="E104" s="42" t="s">
        <v>56</v>
      </c>
    </row>
    <row r="105" spans="1:14" hidden="1">
      <c r="A105" s="36">
        <v>1225761</v>
      </c>
      <c r="B105" s="38" t="s">
        <v>4522</v>
      </c>
      <c r="C105" s="39">
        <v>16012.936</v>
      </c>
      <c r="D105" s="38">
        <v>27389</v>
      </c>
      <c r="E105" s="38" t="s">
        <v>416</v>
      </c>
      <c r="G105" s="9"/>
    </row>
    <row r="106" spans="1:14">
      <c r="A106" s="36">
        <v>540926</v>
      </c>
      <c r="B106" s="40" t="s">
        <v>4521</v>
      </c>
      <c r="C106" s="41">
        <v>15917.423000000001</v>
      </c>
      <c r="D106" s="40">
        <v>13425</v>
      </c>
      <c r="E106" s="40" t="s">
        <v>275</v>
      </c>
    </row>
    <row r="107" spans="1:14" hidden="1">
      <c r="A107" s="36">
        <v>814430</v>
      </c>
      <c r="B107" s="42" t="s">
        <v>4520</v>
      </c>
      <c r="C107" s="43">
        <v>15841.001</v>
      </c>
      <c r="D107" s="42">
        <v>20234</v>
      </c>
      <c r="E107" s="42" t="s">
        <v>349</v>
      </c>
    </row>
    <row r="108" spans="1:14" hidden="1">
      <c r="A108" s="36">
        <v>249612</v>
      </c>
      <c r="B108" s="42" t="s">
        <v>4519</v>
      </c>
      <c r="C108" s="43">
        <v>15808.050999999999</v>
      </c>
      <c r="D108" s="42">
        <v>16068</v>
      </c>
      <c r="E108" s="42" t="s">
        <v>36</v>
      </c>
    </row>
    <row r="109" spans="1:14">
      <c r="A109" s="36">
        <v>645625</v>
      </c>
      <c r="B109" s="40" t="s">
        <v>4518</v>
      </c>
      <c r="C109" s="41">
        <v>15674.361000000001</v>
      </c>
      <c r="D109" s="40">
        <v>803</v>
      </c>
      <c r="E109" s="40" t="s">
        <v>164</v>
      </c>
      <c r="N109" t="s">
        <v>196</v>
      </c>
    </row>
    <row r="110" spans="1:14">
      <c r="A110" s="36">
        <v>671464</v>
      </c>
      <c r="B110" s="40" t="s">
        <v>4517</v>
      </c>
      <c r="C110" s="41">
        <v>15666.543</v>
      </c>
      <c r="D110" s="40">
        <v>26610</v>
      </c>
      <c r="E110" s="40" t="s">
        <v>384</v>
      </c>
    </row>
    <row r="111" spans="1:14" hidden="1">
      <c r="A111" s="36">
        <v>456045</v>
      </c>
      <c r="B111" s="42" t="s">
        <v>3509</v>
      </c>
      <c r="C111" s="43">
        <v>15015.800999999999</v>
      </c>
      <c r="D111" s="42">
        <v>11241</v>
      </c>
      <c r="E111" s="42" t="s">
        <v>131</v>
      </c>
    </row>
    <row r="112" spans="1:14" hidden="1">
      <c r="A112" s="36">
        <v>122854</v>
      </c>
      <c r="B112" s="38" t="s">
        <v>3962</v>
      </c>
      <c r="C112" s="39">
        <v>14953.26</v>
      </c>
      <c r="D112" s="38">
        <v>3076</v>
      </c>
      <c r="E112" s="38" t="s">
        <v>141</v>
      </c>
      <c r="G112" s="9"/>
    </row>
    <row r="113" spans="1:7" hidden="1">
      <c r="A113" s="36">
        <v>915878</v>
      </c>
      <c r="B113" s="42" t="s">
        <v>4516</v>
      </c>
      <c r="C113" s="43">
        <v>14789.844999999999</v>
      </c>
      <c r="D113" s="42">
        <v>30012</v>
      </c>
      <c r="E113" s="42" t="s">
        <v>76</v>
      </c>
    </row>
    <row r="114" spans="1:7">
      <c r="A114" s="36">
        <v>659855</v>
      </c>
      <c r="B114" s="40" t="s">
        <v>4515</v>
      </c>
      <c r="C114" s="41">
        <v>14582.546</v>
      </c>
      <c r="D114" s="40">
        <v>1105</v>
      </c>
      <c r="E114" s="40" t="s">
        <v>60</v>
      </c>
    </row>
    <row r="115" spans="1:7">
      <c r="A115" s="36">
        <v>165628</v>
      </c>
      <c r="B115" s="40" t="s">
        <v>1909</v>
      </c>
      <c r="C115" s="41">
        <v>14434.311</v>
      </c>
      <c r="D115" s="40">
        <v>6600</v>
      </c>
      <c r="E115" s="40" t="s">
        <v>76</v>
      </c>
    </row>
    <row r="116" spans="1:7" hidden="1">
      <c r="A116" s="36">
        <v>1893049</v>
      </c>
      <c r="B116" s="42" t="s">
        <v>4514</v>
      </c>
      <c r="C116" s="43">
        <v>14289</v>
      </c>
      <c r="D116" s="42">
        <v>33497</v>
      </c>
      <c r="E116" s="42" t="s">
        <v>416</v>
      </c>
    </row>
    <row r="117" spans="1:7">
      <c r="A117" s="36">
        <v>3076248</v>
      </c>
      <c r="B117" s="40" t="s">
        <v>4513</v>
      </c>
      <c r="C117" s="41">
        <v>14144.675999999999</v>
      </c>
      <c r="D117" s="40">
        <v>57311</v>
      </c>
      <c r="E117" s="40" t="s">
        <v>71</v>
      </c>
    </row>
    <row r="118" spans="1:7">
      <c r="A118" s="36">
        <v>2078290</v>
      </c>
      <c r="B118" s="40" t="s">
        <v>4512</v>
      </c>
      <c r="C118" s="41">
        <v>14071.995000000001</v>
      </c>
      <c r="D118" s="40">
        <v>33826</v>
      </c>
      <c r="E118" s="40" t="s">
        <v>56</v>
      </c>
    </row>
    <row r="119" spans="1:7" hidden="1">
      <c r="A119" s="36">
        <v>1391778</v>
      </c>
      <c r="B119" s="42" t="s">
        <v>4511</v>
      </c>
      <c r="C119" s="43">
        <v>13958.152</v>
      </c>
      <c r="D119" s="42">
        <v>27499</v>
      </c>
      <c r="E119" s="42" t="s">
        <v>103</v>
      </c>
    </row>
    <row r="120" spans="1:7" hidden="1">
      <c r="A120" s="36">
        <v>1443266</v>
      </c>
      <c r="B120" s="42" t="s">
        <v>4510</v>
      </c>
      <c r="C120" s="43">
        <v>13858</v>
      </c>
      <c r="D120" s="42">
        <v>25178</v>
      </c>
      <c r="E120" s="42" t="s">
        <v>384</v>
      </c>
    </row>
    <row r="121" spans="1:7">
      <c r="A121" s="36">
        <v>2634191</v>
      </c>
      <c r="B121" s="40" t="s">
        <v>4509</v>
      </c>
      <c r="C121" s="41">
        <v>13673.038</v>
      </c>
      <c r="D121" s="40">
        <v>30788</v>
      </c>
      <c r="E121" s="40" t="s">
        <v>60</v>
      </c>
    </row>
    <row r="122" spans="1:7" hidden="1">
      <c r="A122" s="36">
        <v>342634</v>
      </c>
      <c r="B122" s="38" t="s">
        <v>4508</v>
      </c>
      <c r="C122" s="39">
        <v>13495.944</v>
      </c>
      <c r="D122" s="38">
        <v>4988</v>
      </c>
      <c r="E122" s="38" t="s">
        <v>106</v>
      </c>
      <c r="G122" s="9"/>
    </row>
    <row r="123" spans="1:7">
      <c r="A123" s="36">
        <v>749242</v>
      </c>
      <c r="B123" s="40" t="s">
        <v>4507</v>
      </c>
      <c r="C123" s="41">
        <v>13387.532999999999</v>
      </c>
      <c r="D123" s="40">
        <v>12437</v>
      </c>
      <c r="E123" s="40" t="s">
        <v>106</v>
      </c>
    </row>
    <row r="124" spans="1:7">
      <c r="A124" s="36">
        <v>473501</v>
      </c>
      <c r="B124" s="40" t="s">
        <v>4506</v>
      </c>
      <c r="C124" s="41">
        <v>13181.398999999999</v>
      </c>
      <c r="D124" s="40">
        <v>23621</v>
      </c>
      <c r="E124" s="40" t="s">
        <v>454</v>
      </c>
    </row>
    <row r="125" spans="1:7" hidden="1">
      <c r="A125" s="36">
        <v>800657</v>
      </c>
      <c r="B125" s="42" t="s">
        <v>4505</v>
      </c>
      <c r="C125" s="43">
        <v>13105.582</v>
      </c>
      <c r="D125" s="42">
        <v>12923</v>
      </c>
      <c r="E125" s="42" t="s">
        <v>66</v>
      </c>
    </row>
    <row r="126" spans="1:7">
      <c r="A126" s="36">
        <v>1017939</v>
      </c>
      <c r="B126" s="40" t="s">
        <v>2228</v>
      </c>
      <c r="C126" s="41">
        <v>12887.12</v>
      </c>
      <c r="D126" s="40">
        <v>16889</v>
      </c>
      <c r="E126" s="40" t="s">
        <v>79</v>
      </c>
    </row>
    <row r="127" spans="1:7" hidden="1">
      <c r="A127" s="36">
        <v>131650</v>
      </c>
      <c r="B127" s="42" t="s">
        <v>4504</v>
      </c>
      <c r="C127" s="43">
        <v>12848.07</v>
      </c>
      <c r="D127" s="42">
        <v>15289</v>
      </c>
      <c r="E127" s="42" t="s">
        <v>118</v>
      </c>
    </row>
    <row r="128" spans="1:7">
      <c r="A128" s="36">
        <v>510871</v>
      </c>
      <c r="B128" s="40" t="s">
        <v>4503</v>
      </c>
      <c r="C128" s="41">
        <v>12597.36</v>
      </c>
      <c r="D128" s="40">
        <v>30387</v>
      </c>
      <c r="E128" s="40" t="s">
        <v>4434</v>
      </c>
    </row>
    <row r="129" spans="1:7" hidden="1">
      <c r="A129" s="36">
        <v>17147</v>
      </c>
      <c r="B129" s="38" t="s">
        <v>4502</v>
      </c>
      <c r="C129" s="39">
        <v>12430.349</v>
      </c>
      <c r="D129" s="38">
        <v>4365</v>
      </c>
      <c r="E129" s="38" t="s">
        <v>41</v>
      </c>
      <c r="G129" s="9"/>
    </row>
    <row r="130" spans="1:7">
      <c r="A130" s="36">
        <v>352772</v>
      </c>
      <c r="B130" s="40" t="s">
        <v>4501</v>
      </c>
      <c r="C130" s="41">
        <v>12304.722</v>
      </c>
      <c r="D130" s="40">
        <v>28489</v>
      </c>
      <c r="E130" s="40" t="s">
        <v>56</v>
      </c>
    </row>
    <row r="131" spans="1:7">
      <c r="A131" s="36">
        <v>437914</v>
      </c>
      <c r="B131" s="40" t="s">
        <v>4500</v>
      </c>
      <c r="C131" s="41">
        <v>12223.127</v>
      </c>
      <c r="D131" s="40">
        <v>17838</v>
      </c>
      <c r="E131" s="40" t="s">
        <v>103</v>
      </c>
    </row>
    <row r="132" spans="1:7">
      <c r="A132" s="36">
        <v>2797724</v>
      </c>
      <c r="B132" s="40" t="s">
        <v>4499</v>
      </c>
      <c r="C132" s="41">
        <v>11947.775</v>
      </c>
      <c r="D132" s="40">
        <v>35095</v>
      </c>
      <c r="E132" s="40" t="s">
        <v>325</v>
      </c>
    </row>
    <row r="133" spans="1:7">
      <c r="A133" s="36">
        <v>431172</v>
      </c>
      <c r="B133" s="40" t="s">
        <v>4498</v>
      </c>
      <c r="C133" s="41">
        <v>11778.052</v>
      </c>
      <c r="D133" s="40">
        <v>32172</v>
      </c>
      <c r="E133" s="40" t="s">
        <v>384</v>
      </c>
    </row>
    <row r="134" spans="1:7" hidden="1">
      <c r="A134" s="36">
        <v>128904</v>
      </c>
      <c r="B134" s="42" t="s">
        <v>4497</v>
      </c>
      <c r="C134" s="43">
        <v>11628.781999999999</v>
      </c>
      <c r="D134" s="42">
        <v>32773</v>
      </c>
      <c r="E134" s="42" t="s">
        <v>454</v>
      </c>
    </row>
    <row r="135" spans="1:7" hidden="1">
      <c r="A135" s="36">
        <v>2917317</v>
      </c>
      <c r="B135" s="42" t="s">
        <v>4496</v>
      </c>
      <c r="C135" s="43">
        <v>11550.781999999999</v>
      </c>
      <c r="D135" s="42">
        <v>35546</v>
      </c>
      <c r="E135" s="42" t="s">
        <v>384</v>
      </c>
    </row>
    <row r="136" spans="1:7">
      <c r="A136" s="36">
        <v>2354985</v>
      </c>
      <c r="B136" s="40" t="s">
        <v>4495</v>
      </c>
      <c r="C136" s="41">
        <v>11511.728999999999</v>
      </c>
      <c r="D136" s="40">
        <v>34444</v>
      </c>
      <c r="E136" s="40" t="s">
        <v>86</v>
      </c>
    </row>
    <row r="137" spans="1:7">
      <c r="A137" s="36">
        <v>613008</v>
      </c>
      <c r="B137" s="40" t="s">
        <v>4494</v>
      </c>
      <c r="C137" s="41">
        <v>11397.638000000001</v>
      </c>
      <c r="D137" s="40">
        <v>9712</v>
      </c>
      <c r="E137" s="40" t="s">
        <v>454</v>
      </c>
    </row>
    <row r="138" spans="1:7">
      <c r="A138" s="36">
        <v>637451</v>
      </c>
      <c r="B138" s="40" t="s">
        <v>4493</v>
      </c>
      <c r="C138" s="41">
        <v>11335.522000000001</v>
      </c>
      <c r="D138" s="40">
        <v>17491</v>
      </c>
      <c r="E138" s="40" t="s">
        <v>141</v>
      </c>
    </row>
    <row r="139" spans="1:7">
      <c r="A139" s="36">
        <v>933966</v>
      </c>
      <c r="B139" s="40" t="s">
        <v>4492</v>
      </c>
      <c r="C139" s="41">
        <v>11279.433000000001</v>
      </c>
      <c r="D139" s="40">
        <v>21716</v>
      </c>
      <c r="E139" s="40" t="s">
        <v>384</v>
      </c>
    </row>
    <row r="140" spans="1:7" hidden="1">
      <c r="A140" s="36">
        <v>202907</v>
      </c>
      <c r="B140" s="42" t="s">
        <v>4491</v>
      </c>
      <c r="C140" s="43">
        <v>11209.976000000001</v>
      </c>
      <c r="D140" s="42">
        <v>6989</v>
      </c>
      <c r="E140" s="42" t="s">
        <v>36</v>
      </c>
    </row>
    <row r="141" spans="1:7" hidden="1">
      <c r="A141" s="36">
        <v>95716</v>
      </c>
      <c r="B141" s="42" t="s">
        <v>4252</v>
      </c>
      <c r="C141" s="43">
        <v>10834.298000000001</v>
      </c>
      <c r="D141" s="42">
        <v>33682</v>
      </c>
      <c r="E141" s="42" t="s">
        <v>36</v>
      </c>
    </row>
    <row r="142" spans="1:7" hidden="1">
      <c r="A142" s="36">
        <v>3202702</v>
      </c>
      <c r="B142" s="42" t="s">
        <v>4490</v>
      </c>
      <c r="C142" s="43">
        <v>10826.655000000001</v>
      </c>
      <c r="D142" s="42">
        <v>57408</v>
      </c>
      <c r="E142" s="42" t="s">
        <v>54</v>
      </c>
    </row>
    <row r="143" spans="1:7" hidden="1">
      <c r="A143" s="36">
        <v>909000</v>
      </c>
      <c r="B143" s="42" t="s">
        <v>4489</v>
      </c>
      <c r="C143" s="43">
        <v>10774.362999999999</v>
      </c>
      <c r="D143" s="42">
        <v>33681</v>
      </c>
      <c r="E143" s="42" t="s">
        <v>36</v>
      </c>
    </row>
    <row r="144" spans="1:7">
      <c r="A144" s="36">
        <v>1002878</v>
      </c>
      <c r="B144" s="40" t="s">
        <v>3815</v>
      </c>
      <c r="C144" s="41">
        <v>10624.748</v>
      </c>
      <c r="D144" s="40">
        <v>28178</v>
      </c>
      <c r="E144" s="40" t="s">
        <v>86</v>
      </c>
    </row>
    <row r="145" spans="1:5" hidden="1">
      <c r="A145" s="36">
        <v>2850722</v>
      </c>
      <c r="B145" s="42" t="s">
        <v>4488</v>
      </c>
      <c r="C145" s="43">
        <v>10573.584000000001</v>
      </c>
      <c r="D145" s="42">
        <v>35141</v>
      </c>
      <c r="E145" s="42" t="s">
        <v>54</v>
      </c>
    </row>
    <row r="146" spans="1:5">
      <c r="A146" s="36">
        <v>2736291</v>
      </c>
      <c r="B146" s="40" t="s">
        <v>4487</v>
      </c>
      <c r="C146" s="41">
        <v>10055.91</v>
      </c>
      <c r="D146" s="40">
        <v>34967</v>
      </c>
      <c r="E146" s="40" t="s">
        <v>36</v>
      </c>
    </row>
    <row r="147" spans="1:5">
      <c r="A147" s="36">
        <v>204004</v>
      </c>
      <c r="B147" s="40" t="s">
        <v>4486</v>
      </c>
      <c r="C147" s="41">
        <v>9807.6880000000001</v>
      </c>
      <c r="D147" s="40">
        <v>12010</v>
      </c>
      <c r="E147" s="40" t="s">
        <v>1073</v>
      </c>
    </row>
    <row r="148" spans="1:5" ht="15" hidden="1" customHeight="1">
      <c r="A148" s="36">
        <v>320119</v>
      </c>
      <c r="B148" s="42" t="s">
        <v>4485</v>
      </c>
      <c r="C148" s="43">
        <v>9777.0110000000004</v>
      </c>
      <c r="D148" s="42">
        <v>19977</v>
      </c>
      <c r="E148" s="42" t="s">
        <v>36</v>
      </c>
    </row>
    <row r="149" spans="1:5" hidden="1">
      <c r="A149" s="36">
        <v>652874</v>
      </c>
      <c r="B149" s="42" t="s">
        <v>4484</v>
      </c>
      <c r="C149" s="43">
        <v>9767.9969999999994</v>
      </c>
      <c r="D149" s="42">
        <v>29209</v>
      </c>
      <c r="E149" s="42" t="s">
        <v>141</v>
      </c>
    </row>
    <row r="150" spans="1:5">
      <c r="A150" s="36">
        <v>416245</v>
      </c>
      <c r="B150" s="40" t="s">
        <v>4483</v>
      </c>
      <c r="C150" s="41">
        <v>9679.1149999999998</v>
      </c>
      <c r="D150" s="40">
        <v>16450</v>
      </c>
      <c r="E150" s="40" t="s">
        <v>45</v>
      </c>
    </row>
    <row r="151" spans="1:5" hidden="1">
      <c r="A151" s="36">
        <v>702117</v>
      </c>
      <c r="B151" s="38" t="s">
        <v>4482</v>
      </c>
      <c r="C151" s="39">
        <v>9642.9349999999995</v>
      </c>
      <c r="D151" s="38">
        <v>7230</v>
      </c>
      <c r="E151" s="38" t="s">
        <v>36</v>
      </c>
    </row>
    <row r="152" spans="1:5" hidden="1">
      <c r="A152" s="36">
        <v>3224580</v>
      </c>
      <c r="B152" s="42" t="s">
        <v>4481</v>
      </c>
      <c r="C152" s="43">
        <v>9341.8880000000008</v>
      </c>
      <c r="D152" s="42">
        <v>57570</v>
      </c>
      <c r="E152" s="42" t="s">
        <v>54</v>
      </c>
    </row>
    <row r="153" spans="1:5" hidden="1">
      <c r="A153" s="36">
        <v>968070</v>
      </c>
      <c r="B153" s="42" t="s">
        <v>4480</v>
      </c>
      <c r="C153" s="43">
        <v>9255.6659999999993</v>
      </c>
      <c r="D153" s="42">
        <v>27981</v>
      </c>
      <c r="E153" s="42" t="s">
        <v>52</v>
      </c>
    </row>
    <row r="154" spans="1:5">
      <c r="A154" s="36">
        <v>245276</v>
      </c>
      <c r="B154" s="40" t="s">
        <v>4479</v>
      </c>
      <c r="C154" s="41">
        <v>9253.7360000000008</v>
      </c>
      <c r="D154" s="40">
        <v>31469</v>
      </c>
      <c r="E154" s="40" t="s">
        <v>4434</v>
      </c>
    </row>
    <row r="155" spans="1:5" hidden="1">
      <c r="A155" s="36">
        <v>961624</v>
      </c>
      <c r="B155" s="42" t="s">
        <v>4478</v>
      </c>
      <c r="C155" s="43">
        <v>9043.2350000000006</v>
      </c>
      <c r="D155" s="42">
        <v>32245</v>
      </c>
      <c r="E155" s="42" t="s">
        <v>86</v>
      </c>
    </row>
    <row r="156" spans="1:5">
      <c r="A156" s="36">
        <v>2652092</v>
      </c>
      <c r="B156" s="40" t="s">
        <v>4477</v>
      </c>
      <c r="C156" s="41">
        <v>8950.1720000000005</v>
      </c>
      <c r="D156" s="40">
        <v>34742</v>
      </c>
      <c r="E156" s="40" t="s">
        <v>390</v>
      </c>
    </row>
    <row r="157" spans="1:5" hidden="1">
      <c r="A157" s="36">
        <v>3348888</v>
      </c>
      <c r="B157" s="42" t="s">
        <v>4476</v>
      </c>
      <c r="C157" s="43">
        <v>8946.4150000000009</v>
      </c>
      <c r="D157" s="42">
        <v>57993</v>
      </c>
      <c r="E157" s="42" t="s">
        <v>84</v>
      </c>
    </row>
    <row r="158" spans="1:5">
      <c r="A158" s="36">
        <v>964700</v>
      </c>
      <c r="B158" s="40" t="s">
        <v>4475</v>
      </c>
      <c r="C158" s="41">
        <v>8796.241</v>
      </c>
      <c r="D158" s="40">
        <v>24811</v>
      </c>
      <c r="E158" s="40" t="s">
        <v>454</v>
      </c>
    </row>
    <row r="159" spans="1:5">
      <c r="A159" s="36">
        <v>936426</v>
      </c>
      <c r="B159" s="40" t="s">
        <v>4474</v>
      </c>
      <c r="C159" s="41">
        <v>8747.9570000000003</v>
      </c>
      <c r="D159" s="40">
        <v>11124</v>
      </c>
      <c r="E159" s="40" t="s">
        <v>86</v>
      </c>
    </row>
    <row r="160" spans="1:5" hidden="1">
      <c r="A160" s="36">
        <v>1001152</v>
      </c>
      <c r="B160" s="42" t="s">
        <v>3061</v>
      </c>
      <c r="C160" s="43">
        <v>8724.8639999999996</v>
      </c>
      <c r="D160" s="42">
        <v>19629</v>
      </c>
      <c r="E160" s="42" t="s">
        <v>141</v>
      </c>
    </row>
    <row r="161" spans="1:5">
      <c r="A161" s="36">
        <v>506922</v>
      </c>
      <c r="B161" s="40" t="s">
        <v>4473</v>
      </c>
      <c r="C161" s="41">
        <v>8616.3469999999998</v>
      </c>
      <c r="D161" s="40">
        <v>4865</v>
      </c>
      <c r="E161" s="40" t="s">
        <v>390</v>
      </c>
    </row>
    <row r="162" spans="1:5" hidden="1">
      <c r="A162" s="36">
        <v>489623</v>
      </c>
      <c r="B162" s="42" t="s">
        <v>4472</v>
      </c>
      <c r="C162" s="43">
        <v>8528.848</v>
      </c>
      <c r="D162" s="42">
        <v>6653</v>
      </c>
      <c r="E162" s="42" t="s">
        <v>76</v>
      </c>
    </row>
    <row r="163" spans="1:5" hidden="1">
      <c r="A163" s="36">
        <v>918918</v>
      </c>
      <c r="B163" s="42" t="s">
        <v>4471</v>
      </c>
      <c r="C163" s="43">
        <v>8296.2569999999996</v>
      </c>
      <c r="D163" s="42">
        <v>26876</v>
      </c>
      <c r="E163" s="42" t="s">
        <v>36</v>
      </c>
    </row>
    <row r="164" spans="1:5" hidden="1">
      <c r="A164" s="36">
        <v>42420</v>
      </c>
      <c r="B164" s="42" t="s">
        <v>4470</v>
      </c>
      <c r="C164" s="43">
        <v>8288.3670000000002</v>
      </c>
      <c r="D164" s="42">
        <v>7468</v>
      </c>
      <c r="E164" s="42" t="s">
        <v>86</v>
      </c>
    </row>
    <row r="165" spans="1:5">
      <c r="A165" s="36">
        <v>85472</v>
      </c>
      <c r="B165" s="40" t="s">
        <v>4469</v>
      </c>
      <c r="C165" s="41">
        <v>8253.7510000000002</v>
      </c>
      <c r="D165" s="40">
        <v>28359</v>
      </c>
      <c r="E165" s="40" t="s">
        <v>1073</v>
      </c>
    </row>
    <row r="166" spans="1:5" hidden="1">
      <c r="A166" s="36">
        <v>470050</v>
      </c>
      <c r="B166" s="42" t="s">
        <v>4371</v>
      </c>
      <c r="C166" s="43">
        <v>8228.2260000000006</v>
      </c>
      <c r="D166" s="42">
        <v>3066</v>
      </c>
      <c r="E166" s="42" t="s">
        <v>141</v>
      </c>
    </row>
    <row r="167" spans="1:5" hidden="1">
      <c r="A167" s="36">
        <v>174572</v>
      </c>
      <c r="B167" s="42" t="s">
        <v>2195</v>
      </c>
      <c r="C167" s="43">
        <v>8177.933</v>
      </c>
      <c r="D167" s="42">
        <v>28834</v>
      </c>
      <c r="E167" s="42" t="s">
        <v>1073</v>
      </c>
    </row>
    <row r="168" spans="1:5" hidden="1">
      <c r="A168" s="36">
        <v>509950</v>
      </c>
      <c r="B168" s="42" t="s">
        <v>2907</v>
      </c>
      <c r="C168" s="43">
        <v>8090.9009999999998</v>
      </c>
      <c r="D168" s="42">
        <v>4239</v>
      </c>
      <c r="E168" s="42" t="s">
        <v>68</v>
      </c>
    </row>
    <row r="169" spans="1:5">
      <c r="A169" s="36">
        <v>2047504</v>
      </c>
      <c r="B169" s="40" t="s">
        <v>4468</v>
      </c>
      <c r="C169" s="41">
        <v>7992.4</v>
      </c>
      <c r="D169" s="40">
        <v>33806</v>
      </c>
      <c r="E169" s="40" t="s">
        <v>384</v>
      </c>
    </row>
    <row r="170" spans="1:5" hidden="1">
      <c r="A170" s="36">
        <v>83638</v>
      </c>
      <c r="B170" s="42" t="s">
        <v>4467</v>
      </c>
      <c r="C170" s="43">
        <v>7975.32</v>
      </c>
      <c r="D170" s="42">
        <v>22953</v>
      </c>
      <c r="E170" s="42" t="s">
        <v>349</v>
      </c>
    </row>
    <row r="171" spans="1:5">
      <c r="A171" s="36">
        <v>3221468</v>
      </c>
      <c r="B171" s="40" t="s">
        <v>4466</v>
      </c>
      <c r="C171" s="41">
        <v>7951.2939999999999</v>
      </c>
      <c r="D171" s="40">
        <v>57665</v>
      </c>
      <c r="E171" s="40" t="s">
        <v>141</v>
      </c>
    </row>
    <row r="172" spans="1:5" hidden="1">
      <c r="A172" s="36">
        <v>790105</v>
      </c>
      <c r="B172" s="42" t="s">
        <v>4465</v>
      </c>
      <c r="C172" s="43">
        <v>7904.0069999999996</v>
      </c>
      <c r="D172" s="42">
        <v>33686</v>
      </c>
      <c r="E172" s="42" t="s">
        <v>36</v>
      </c>
    </row>
    <row r="173" spans="1:5">
      <c r="A173" s="36">
        <v>200378</v>
      </c>
      <c r="B173" s="40" t="s">
        <v>4464</v>
      </c>
      <c r="C173" s="41">
        <v>7802.0690000000004</v>
      </c>
      <c r="D173" s="40">
        <v>35498</v>
      </c>
      <c r="E173" s="40" t="s">
        <v>384</v>
      </c>
    </row>
    <row r="174" spans="1:5">
      <c r="A174" s="36">
        <v>1386251</v>
      </c>
      <c r="B174" s="40" t="s">
        <v>4463</v>
      </c>
      <c r="C174" s="41">
        <v>7724.8320000000003</v>
      </c>
      <c r="D174" s="40">
        <v>27476</v>
      </c>
      <c r="E174" s="40" t="s">
        <v>68</v>
      </c>
    </row>
    <row r="175" spans="1:5" hidden="1">
      <c r="A175" s="36">
        <v>3475083</v>
      </c>
      <c r="B175" s="42" t="s">
        <v>4462</v>
      </c>
      <c r="C175" s="43">
        <v>7686.9809999999998</v>
      </c>
      <c r="D175" s="42">
        <v>58457</v>
      </c>
      <c r="E175" s="42" t="s">
        <v>86</v>
      </c>
    </row>
    <row r="176" spans="1:5" hidden="1">
      <c r="A176" s="36">
        <v>871769</v>
      </c>
      <c r="B176" s="42" t="s">
        <v>4461</v>
      </c>
      <c r="C176" s="43">
        <v>7605.5690000000004</v>
      </c>
      <c r="D176" s="42">
        <v>1225</v>
      </c>
      <c r="E176" s="42" t="s">
        <v>384</v>
      </c>
    </row>
    <row r="177" spans="1:14">
      <c r="A177" s="36">
        <v>1190476</v>
      </c>
      <c r="B177" s="40" t="s">
        <v>4460</v>
      </c>
      <c r="C177" s="41">
        <v>7293.3959999999997</v>
      </c>
      <c r="D177" s="40">
        <v>27237</v>
      </c>
      <c r="E177" s="40" t="s">
        <v>71</v>
      </c>
    </row>
    <row r="178" spans="1:14">
      <c r="A178" s="36">
        <v>54973</v>
      </c>
      <c r="B178" s="40" t="s">
        <v>4459</v>
      </c>
      <c r="C178" s="41">
        <v>7233.0169999999998</v>
      </c>
      <c r="D178" s="40">
        <v>32526</v>
      </c>
      <c r="E178" s="40" t="s">
        <v>2030</v>
      </c>
    </row>
    <row r="179" spans="1:14">
      <c r="A179" s="36">
        <v>58971</v>
      </c>
      <c r="B179" s="40" t="s">
        <v>4458</v>
      </c>
      <c r="C179" s="41">
        <v>7151.9219999999996</v>
      </c>
      <c r="D179" s="40">
        <v>1281</v>
      </c>
      <c r="E179" s="40" t="s">
        <v>56</v>
      </c>
    </row>
    <row r="180" spans="1:14">
      <c r="A180" s="36">
        <v>34537</v>
      </c>
      <c r="B180" s="40" t="s">
        <v>4457</v>
      </c>
      <c r="C180" s="41">
        <v>7108.3559999999998</v>
      </c>
      <c r="D180" s="40">
        <v>131</v>
      </c>
      <c r="E180" s="40" t="s">
        <v>349</v>
      </c>
      <c r="N180" t="s">
        <v>192</v>
      </c>
    </row>
    <row r="181" spans="1:14" hidden="1">
      <c r="A181" s="36">
        <v>497570</v>
      </c>
      <c r="B181" s="42" t="s">
        <v>4456</v>
      </c>
      <c r="C181" s="43">
        <v>7043.17</v>
      </c>
      <c r="D181" s="42">
        <v>32178</v>
      </c>
      <c r="E181" s="42" t="s">
        <v>384</v>
      </c>
    </row>
    <row r="182" spans="1:14">
      <c r="A182" s="36">
        <v>959304</v>
      </c>
      <c r="B182" s="40" t="s">
        <v>4455</v>
      </c>
      <c r="C182" s="41">
        <v>7017.5940000000001</v>
      </c>
      <c r="D182" s="40">
        <v>58564</v>
      </c>
      <c r="E182" s="40" t="s">
        <v>36</v>
      </c>
    </row>
    <row r="183" spans="1:14" hidden="1">
      <c r="A183" s="36">
        <v>101019</v>
      </c>
      <c r="B183" s="42" t="s">
        <v>4454</v>
      </c>
      <c r="C183" s="43">
        <v>6884.1329999999998</v>
      </c>
      <c r="D183" s="42">
        <v>19842</v>
      </c>
      <c r="E183" s="42" t="s">
        <v>36</v>
      </c>
    </row>
    <row r="184" spans="1:14">
      <c r="A184" s="36">
        <v>2239288</v>
      </c>
      <c r="B184" s="40" t="s">
        <v>4453</v>
      </c>
      <c r="C184" s="41">
        <v>6849.1940000000004</v>
      </c>
      <c r="D184" s="40">
        <v>33935</v>
      </c>
      <c r="E184" s="40" t="s">
        <v>45</v>
      </c>
    </row>
    <row r="185" spans="1:14">
      <c r="A185" s="36">
        <v>258771</v>
      </c>
      <c r="B185" s="40" t="s">
        <v>4452</v>
      </c>
      <c r="C185" s="41">
        <v>6771.3040000000001</v>
      </c>
      <c r="D185" s="40">
        <v>32489</v>
      </c>
      <c r="E185" s="40" t="s">
        <v>56</v>
      </c>
    </row>
    <row r="186" spans="1:14">
      <c r="A186" s="36">
        <v>361167</v>
      </c>
      <c r="B186" s="40" t="s">
        <v>4451</v>
      </c>
      <c r="C186" s="41">
        <v>6743.52</v>
      </c>
      <c r="D186" s="40">
        <v>18297</v>
      </c>
      <c r="E186" s="40" t="s">
        <v>141</v>
      </c>
    </row>
    <row r="187" spans="1:14" hidden="1">
      <c r="A187" s="36">
        <v>687009</v>
      </c>
      <c r="B187" s="42" t="s">
        <v>4450</v>
      </c>
      <c r="C187" s="43">
        <v>6706.43</v>
      </c>
      <c r="D187" s="42">
        <v>19953</v>
      </c>
      <c r="E187" s="42" t="s">
        <v>1073</v>
      </c>
    </row>
    <row r="188" spans="1:14" hidden="1">
      <c r="A188" s="36">
        <v>229913</v>
      </c>
      <c r="B188" s="42" t="s">
        <v>4449</v>
      </c>
      <c r="C188" s="43">
        <v>6701.2719999999999</v>
      </c>
      <c r="D188" s="42">
        <v>21843</v>
      </c>
      <c r="E188" s="42" t="s">
        <v>36</v>
      </c>
    </row>
    <row r="189" spans="1:14" hidden="1">
      <c r="A189" s="36">
        <v>991340</v>
      </c>
      <c r="B189" s="42" t="s">
        <v>4448</v>
      </c>
      <c r="C189" s="43">
        <v>6622.1940000000004</v>
      </c>
      <c r="D189" s="42">
        <v>9087</v>
      </c>
      <c r="E189" s="42" t="s">
        <v>41</v>
      </c>
    </row>
    <row r="190" spans="1:14" hidden="1">
      <c r="A190" s="36">
        <v>633378</v>
      </c>
      <c r="B190" s="42" t="s">
        <v>4447</v>
      </c>
      <c r="C190" s="43">
        <v>6589.03</v>
      </c>
      <c r="D190" s="42">
        <v>28765</v>
      </c>
      <c r="E190" s="42" t="s">
        <v>1073</v>
      </c>
    </row>
    <row r="191" spans="1:14" hidden="1">
      <c r="A191" s="36">
        <v>929352</v>
      </c>
      <c r="B191" s="42" t="s">
        <v>4446</v>
      </c>
      <c r="C191" s="43">
        <v>6492.18</v>
      </c>
      <c r="D191" s="42">
        <v>19581</v>
      </c>
      <c r="E191" s="42" t="s">
        <v>136</v>
      </c>
    </row>
    <row r="192" spans="1:14">
      <c r="A192" s="36">
        <v>100562</v>
      </c>
      <c r="B192" s="40" t="s">
        <v>4445</v>
      </c>
      <c r="C192" s="41">
        <v>6469.4160000000002</v>
      </c>
      <c r="D192" s="40">
        <v>21943</v>
      </c>
      <c r="E192" s="40" t="s">
        <v>384</v>
      </c>
    </row>
    <row r="193" spans="1:5" hidden="1">
      <c r="A193" s="36">
        <v>412751</v>
      </c>
      <c r="B193" s="42" t="s">
        <v>4444</v>
      </c>
      <c r="C193" s="43">
        <v>6444.8450000000003</v>
      </c>
      <c r="D193" s="42">
        <v>23220</v>
      </c>
      <c r="E193" s="42" t="s">
        <v>141</v>
      </c>
    </row>
    <row r="194" spans="1:5" hidden="1">
      <c r="A194" s="36">
        <v>924405</v>
      </c>
      <c r="B194" s="42" t="s">
        <v>4443</v>
      </c>
      <c r="C194" s="43">
        <v>6348.4709999999995</v>
      </c>
      <c r="D194" s="42">
        <v>16012</v>
      </c>
      <c r="E194" s="42" t="s">
        <v>36</v>
      </c>
    </row>
    <row r="195" spans="1:5" hidden="1">
      <c r="A195" s="36">
        <v>1000100</v>
      </c>
      <c r="B195" s="42" t="s">
        <v>4442</v>
      </c>
      <c r="C195" s="43">
        <v>6333.0780000000004</v>
      </c>
      <c r="D195" s="42">
        <v>33510</v>
      </c>
      <c r="E195" s="42" t="s">
        <v>454</v>
      </c>
    </row>
    <row r="196" spans="1:5" hidden="1">
      <c r="A196" s="36">
        <v>3637685</v>
      </c>
      <c r="B196" s="38" t="s">
        <v>4441</v>
      </c>
      <c r="C196" s="39">
        <v>6298.2250000000004</v>
      </c>
      <c r="D196" s="38">
        <v>58647</v>
      </c>
      <c r="E196" s="38" t="s">
        <v>384</v>
      </c>
    </row>
    <row r="197" spans="1:5" hidden="1">
      <c r="A197" s="36">
        <v>435077</v>
      </c>
      <c r="B197" s="42" t="s">
        <v>4440</v>
      </c>
      <c r="C197" s="43">
        <v>6192.2020000000002</v>
      </c>
      <c r="D197" s="42">
        <v>30776</v>
      </c>
      <c r="E197" s="42" t="s">
        <v>118</v>
      </c>
    </row>
    <row r="198" spans="1:5" hidden="1">
      <c r="A198" s="36">
        <v>3317932</v>
      </c>
      <c r="B198" s="42" t="s">
        <v>4439</v>
      </c>
      <c r="C198" s="43">
        <v>6173.8770000000004</v>
      </c>
      <c r="D198" s="42">
        <v>57919</v>
      </c>
      <c r="E198" s="42" t="s">
        <v>1073</v>
      </c>
    </row>
    <row r="199" spans="1:5" hidden="1">
      <c r="A199" s="36">
        <v>963945</v>
      </c>
      <c r="B199" s="42" t="s">
        <v>4438</v>
      </c>
      <c r="C199" s="43">
        <v>6167.4930000000004</v>
      </c>
      <c r="D199" s="42">
        <v>8056</v>
      </c>
      <c r="E199" s="42" t="s">
        <v>41</v>
      </c>
    </row>
    <row r="200" spans="1:5" hidden="1">
      <c r="A200" s="36">
        <v>169653</v>
      </c>
      <c r="B200" s="42" t="s">
        <v>800</v>
      </c>
      <c r="C200" s="43">
        <v>6166.6840000000002</v>
      </c>
      <c r="D200" s="42">
        <v>12229</v>
      </c>
      <c r="E200" s="42" t="s">
        <v>71</v>
      </c>
    </row>
    <row r="201" spans="1:5" hidden="1">
      <c r="A201" s="36">
        <v>216922</v>
      </c>
      <c r="B201" s="42" t="s">
        <v>800</v>
      </c>
      <c r="C201" s="43">
        <v>6144.6689999999999</v>
      </c>
      <c r="D201" s="42">
        <v>15019</v>
      </c>
      <c r="E201" s="42" t="s">
        <v>34</v>
      </c>
    </row>
    <row r="202" spans="1:5">
      <c r="A202" s="36">
        <v>436159</v>
      </c>
      <c r="B202" s="40" t="s">
        <v>2843</v>
      </c>
      <c r="C202" s="41">
        <v>6120.1019999999999</v>
      </c>
      <c r="D202" s="40">
        <v>8663</v>
      </c>
      <c r="E202" s="40" t="s">
        <v>175</v>
      </c>
    </row>
    <row r="203" spans="1:5">
      <c r="A203" s="36">
        <v>773247</v>
      </c>
      <c r="B203" s="40" t="s">
        <v>4437</v>
      </c>
      <c r="C203" s="41">
        <v>6073.8270000000002</v>
      </c>
      <c r="D203" s="40">
        <v>1040</v>
      </c>
      <c r="E203" s="40" t="s">
        <v>45</v>
      </c>
    </row>
    <row r="204" spans="1:5" hidden="1">
      <c r="A204" s="36">
        <v>5278251</v>
      </c>
      <c r="B204" s="42" t="s">
        <v>4436</v>
      </c>
      <c r="C204" s="43">
        <v>6051.6949999999997</v>
      </c>
      <c r="D204" s="42">
        <v>59108</v>
      </c>
      <c r="E204" s="42" t="s">
        <v>416</v>
      </c>
    </row>
    <row r="205" spans="1:5" hidden="1">
      <c r="A205" s="36">
        <v>816210</v>
      </c>
      <c r="B205" s="42" t="s">
        <v>4435</v>
      </c>
      <c r="C205" s="43">
        <v>6005.6540000000005</v>
      </c>
      <c r="D205" s="42">
        <v>20828</v>
      </c>
      <c r="E205" s="42" t="s">
        <v>4434</v>
      </c>
    </row>
    <row r="206" spans="1:5">
      <c r="A206" s="36">
        <v>701062</v>
      </c>
      <c r="B206" s="40" t="s">
        <v>4433</v>
      </c>
      <c r="C206" s="41">
        <v>6003.5919999999996</v>
      </c>
      <c r="D206" s="40">
        <v>17308</v>
      </c>
      <c r="E206" s="40" t="s">
        <v>2030</v>
      </c>
    </row>
    <row r="207" spans="1:5" hidden="1">
      <c r="A207" s="36">
        <v>137915</v>
      </c>
      <c r="B207" s="42" t="s">
        <v>4432</v>
      </c>
      <c r="C207" s="43">
        <v>5953.7690000000002</v>
      </c>
      <c r="D207" s="42">
        <v>12054</v>
      </c>
      <c r="E207" s="42" t="s">
        <v>36</v>
      </c>
    </row>
    <row r="208" spans="1:5">
      <c r="A208" s="36">
        <v>4210227</v>
      </c>
      <c r="B208" s="40" t="s">
        <v>4431</v>
      </c>
      <c r="C208" s="41">
        <v>5893.7929999999997</v>
      </c>
      <c r="D208" s="40">
        <v>59052</v>
      </c>
      <c r="E208" s="40" t="s">
        <v>129</v>
      </c>
    </row>
    <row r="209" spans="1:7" hidden="1">
      <c r="A209" s="36">
        <v>673440</v>
      </c>
      <c r="B209" s="42" t="s">
        <v>245</v>
      </c>
      <c r="C209" s="43">
        <v>5828.2219999999998</v>
      </c>
      <c r="D209" s="42">
        <v>5633</v>
      </c>
      <c r="E209" s="42" t="s">
        <v>131</v>
      </c>
    </row>
    <row r="210" spans="1:7" hidden="1">
      <c r="A210" s="36">
        <v>859712</v>
      </c>
      <c r="B210" s="42" t="s">
        <v>4430</v>
      </c>
      <c r="C210" s="43">
        <v>5814.08</v>
      </c>
      <c r="D210" s="42">
        <v>16026</v>
      </c>
      <c r="E210" s="42" t="s">
        <v>36</v>
      </c>
    </row>
    <row r="211" spans="1:7" hidden="1">
      <c r="A211" s="36">
        <v>587800</v>
      </c>
      <c r="B211" s="42" t="s">
        <v>489</v>
      </c>
      <c r="C211" s="43">
        <v>5814.0749999999998</v>
      </c>
      <c r="D211" s="42">
        <v>17943</v>
      </c>
      <c r="E211" s="42" t="s">
        <v>134</v>
      </c>
    </row>
    <row r="212" spans="1:7" hidden="1">
      <c r="A212" s="36">
        <v>353555</v>
      </c>
      <c r="B212" s="42" t="s">
        <v>4429</v>
      </c>
      <c r="C212" s="43">
        <v>5700.6890000000003</v>
      </c>
      <c r="D212" s="42">
        <v>14531</v>
      </c>
      <c r="E212" s="42" t="s">
        <v>141</v>
      </c>
    </row>
    <row r="213" spans="1:7" hidden="1">
      <c r="A213" s="36">
        <v>557858</v>
      </c>
      <c r="B213" s="42" t="s">
        <v>4428</v>
      </c>
      <c r="C213" s="43">
        <v>5665.3909999999996</v>
      </c>
      <c r="D213" s="42">
        <v>4799</v>
      </c>
      <c r="E213" s="42" t="s">
        <v>52</v>
      </c>
    </row>
    <row r="214" spans="1:7" hidden="1">
      <c r="A214" s="36">
        <v>2858960</v>
      </c>
      <c r="B214" s="42" t="s">
        <v>4427</v>
      </c>
      <c r="C214" s="43">
        <v>5662.0640000000003</v>
      </c>
      <c r="D214" s="42">
        <v>35444</v>
      </c>
      <c r="E214" s="42" t="s">
        <v>103</v>
      </c>
    </row>
    <row r="215" spans="1:7" hidden="1">
      <c r="A215" s="36">
        <v>2362458</v>
      </c>
      <c r="B215" s="42" t="s">
        <v>4426</v>
      </c>
      <c r="C215" s="43">
        <v>5630.1549999999997</v>
      </c>
      <c r="D215" s="42">
        <v>5146</v>
      </c>
      <c r="E215" s="42" t="s">
        <v>141</v>
      </c>
    </row>
    <row r="216" spans="1:7" hidden="1">
      <c r="A216" s="36">
        <v>316840</v>
      </c>
      <c r="B216" s="42" t="s">
        <v>4425</v>
      </c>
      <c r="C216" s="43">
        <v>5611.0839999999998</v>
      </c>
      <c r="D216" s="42">
        <v>23627</v>
      </c>
      <c r="E216" s="42" t="s">
        <v>139</v>
      </c>
    </row>
    <row r="217" spans="1:7" hidden="1">
      <c r="A217" s="36">
        <v>697763</v>
      </c>
      <c r="B217" s="42" t="s">
        <v>4424</v>
      </c>
      <c r="C217" s="43">
        <v>5599.1369999999997</v>
      </c>
      <c r="D217" s="42">
        <v>3430</v>
      </c>
      <c r="E217" s="42" t="s">
        <v>384</v>
      </c>
    </row>
    <row r="218" spans="1:7">
      <c r="A218" s="36">
        <v>881478</v>
      </c>
      <c r="B218" s="40" t="s">
        <v>273</v>
      </c>
      <c r="C218" s="41">
        <v>5550.69</v>
      </c>
      <c r="D218" s="40">
        <v>29012</v>
      </c>
      <c r="E218" s="40" t="s">
        <v>56</v>
      </c>
    </row>
    <row r="219" spans="1:7" hidden="1">
      <c r="A219" s="36">
        <v>657365</v>
      </c>
      <c r="B219" s="38" t="s">
        <v>4423</v>
      </c>
      <c r="C219" s="39">
        <v>5530.6769999999997</v>
      </c>
      <c r="D219" s="38">
        <v>24170</v>
      </c>
      <c r="E219" s="38" t="s">
        <v>384</v>
      </c>
      <c r="G219" s="9"/>
    </row>
    <row r="220" spans="1:7" hidden="1">
      <c r="A220" s="36">
        <v>129732</v>
      </c>
      <c r="B220" s="42" t="s">
        <v>4422</v>
      </c>
      <c r="C220" s="43">
        <v>5516.4859999999999</v>
      </c>
      <c r="D220" s="42">
        <v>20624</v>
      </c>
      <c r="E220" s="42" t="s">
        <v>45</v>
      </c>
    </row>
    <row r="221" spans="1:7" hidden="1">
      <c r="A221" s="36">
        <v>3284397</v>
      </c>
      <c r="B221" s="42" t="s">
        <v>4421</v>
      </c>
      <c r="C221" s="43">
        <v>5515.6559999999999</v>
      </c>
      <c r="D221" s="42">
        <v>57833</v>
      </c>
      <c r="E221" s="42" t="s">
        <v>416</v>
      </c>
    </row>
    <row r="222" spans="1:7" hidden="1">
      <c r="A222" s="36">
        <v>377908</v>
      </c>
      <c r="B222" s="42" t="s">
        <v>4420</v>
      </c>
      <c r="C222" s="43">
        <v>5476.098</v>
      </c>
      <c r="D222" s="42">
        <v>19943</v>
      </c>
      <c r="E222" s="42" t="s">
        <v>454</v>
      </c>
    </row>
    <row r="223" spans="1:7">
      <c r="A223" s="36">
        <v>354310</v>
      </c>
      <c r="B223" s="40" t="s">
        <v>4419</v>
      </c>
      <c r="C223" s="41">
        <v>5361.3869999999997</v>
      </c>
      <c r="D223" s="40">
        <v>7759</v>
      </c>
      <c r="E223" s="40" t="s">
        <v>86</v>
      </c>
    </row>
    <row r="224" spans="1:7" hidden="1">
      <c r="A224" s="36">
        <v>913856</v>
      </c>
      <c r="B224" s="42" t="s">
        <v>2253</v>
      </c>
      <c r="C224" s="43">
        <v>5333.7830000000004</v>
      </c>
      <c r="D224" s="42">
        <v>10634</v>
      </c>
      <c r="E224" s="42" t="s">
        <v>43</v>
      </c>
    </row>
    <row r="225" spans="1:15" hidden="1">
      <c r="A225" s="36">
        <v>661308</v>
      </c>
      <c r="B225" s="42" t="s">
        <v>4418</v>
      </c>
      <c r="C225" s="43">
        <v>5324.9449999999997</v>
      </c>
      <c r="D225" s="42">
        <v>622</v>
      </c>
      <c r="E225" s="42" t="s">
        <v>36</v>
      </c>
      <c r="N225" s="37" t="s">
        <v>192</v>
      </c>
    </row>
    <row r="226" spans="1:15" hidden="1">
      <c r="A226" s="36">
        <v>850036</v>
      </c>
      <c r="B226" s="42" t="s">
        <v>236</v>
      </c>
      <c r="C226" s="43">
        <v>5300.3310000000001</v>
      </c>
      <c r="D226" s="42">
        <v>3657</v>
      </c>
      <c r="E226" s="42" t="s">
        <v>45</v>
      </c>
    </row>
    <row r="227" spans="1:15" hidden="1">
      <c r="A227" s="36">
        <v>667757</v>
      </c>
      <c r="B227" s="42" t="s">
        <v>4417</v>
      </c>
      <c r="C227" s="43">
        <v>5294.1030000000001</v>
      </c>
      <c r="D227" s="42">
        <v>12614</v>
      </c>
      <c r="E227" s="42" t="s">
        <v>336</v>
      </c>
    </row>
    <row r="228" spans="1:15">
      <c r="A228" s="36">
        <v>816603</v>
      </c>
      <c r="B228" s="40" t="s">
        <v>4416</v>
      </c>
      <c r="C228" s="41">
        <v>5291.91</v>
      </c>
      <c r="D228" s="40">
        <v>23623</v>
      </c>
      <c r="E228" s="40" t="s">
        <v>696</v>
      </c>
    </row>
    <row r="229" spans="1:15">
      <c r="A229" s="36">
        <v>765019</v>
      </c>
      <c r="B229" s="40" t="s">
        <v>4415</v>
      </c>
      <c r="C229" s="41">
        <v>5248.2610000000004</v>
      </c>
      <c r="D229" s="40">
        <v>11866</v>
      </c>
      <c r="E229" s="40" t="s">
        <v>86</v>
      </c>
    </row>
    <row r="230" spans="1:15" hidden="1">
      <c r="A230" s="36">
        <v>130541</v>
      </c>
      <c r="B230" s="42" t="s">
        <v>2951</v>
      </c>
      <c r="C230" s="43">
        <v>5236.4170000000004</v>
      </c>
      <c r="D230" s="42">
        <v>4360</v>
      </c>
      <c r="E230" s="42" t="s">
        <v>41</v>
      </c>
    </row>
    <row r="231" spans="1:15" hidden="1">
      <c r="A231" s="36">
        <v>677176</v>
      </c>
      <c r="B231" s="42" t="s">
        <v>4414</v>
      </c>
      <c r="C231" s="43">
        <v>5220.2879999999996</v>
      </c>
      <c r="D231" s="42">
        <v>31945</v>
      </c>
      <c r="E231" s="42" t="s">
        <v>36</v>
      </c>
    </row>
    <row r="232" spans="1:15" hidden="1">
      <c r="A232" s="36">
        <v>58243</v>
      </c>
      <c r="B232" s="42" t="s">
        <v>4413</v>
      </c>
      <c r="C232" s="43">
        <v>5209.8819999999996</v>
      </c>
      <c r="D232" s="42">
        <v>20296</v>
      </c>
      <c r="E232" s="42" t="s">
        <v>145</v>
      </c>
    </row>
    <row r="233" spans="1:15" hidden="1">
      <c r="A233" s="36">
        <v>236706</v>
      </c>
      <c r="B233" s="42" t="s">
        <v>4412</v>
      </c>
      <c r="C233" s="43">
        <v>5177.9589999999998</v>
      </c>
      <c r="D233" s="42">
        <v>11035</v>
      </c>
      <c r="E233" s="42" t="s">
        <v>1073</v>
      </c>
    </row>
    <row r="234" spans="1:15" hidden="1">
      <c r="A234" s="36">
        <v>618807</v>
      </c>
      <c r="B234" s="42" t="s">
        <v>4411</v>
      </c>
      <c r="C234" s="43">
        <v>5155.4470000000001</v>
      </c>
      <c r="D234" s="42">
        <v>23296</v>
      </c>
      <c r="E234" s="42" t="s">
        <v>454</v>
      </c>
    </row>
    <row r="235" spans="1:15" hidden="1">
      <c r="A235" s="36">
        <v>28013</v>
      </c>
      <c r="B235" s="42" t="s">
        <v>4410</v>
      </c>
      <c r="C235" s="43">
        <v>5059.46</v>
      </c>
      <c r="D235" s="42">
        <v>28710</v>
      </c>
      <c r="E235" s="42" t="s">
        <v>36</v>
      </c>
    </row>
    <row r="236" spans="1:15" hidden="1">
      <c r="A236" s="36">
        <v>766164</v>
      </c>
      <c r="B236" s="42" t="s">
        <v>4409</v>
      </c>
      <c r="C236" s="43">
        <v>5037.6040000000003</v>
      </c>
      <c r="D236" s="42">
        <v>23498</v>
      </c>
      <c r="E236" s="42" t="s">
        <v>141</v>
      </c>
    </row>
    <row r="237" spans="1:15" hidden="1">
      <c r="A237" s="36">
        <v>572374</v>
      </c>
      <c r="B237" s="42" t="s">
        <v>2697</v>
      </c>
      <c r="C237" s="43">
        <v>5014.991</v>
      </c>
      <c r="D237" s="42">
        <v>29546</v>
      </c>
      <c r="E237" s="42" t="s">
        <v>71</v>
      </c>
    </row>
    <row r="238" spans="1:15" hidden="1">
      <c r="A238" s="36">
        <v>3579589</v>
      </c>
      <c r="B238" s="42" t="s">
        <v>4408</v>
      </c>
      <c r="C238" s="43">
        <v>4985.6899999999996</v>
      </c>
      <c r="D238" s="42">
        <v>58629</v>
      </c>
      <c r="E238" s="42" t="s">
        <v>141</v>
      </c>
    </row>
    <row r="239" spans="1:15" hidden="1">
      <c r="A239" s="36">
        <v>811046</v>
      </c>
      <c r="B239" s="42" t="s">
        <v>4407</v>
      </c>
      <c r="C239" s="43">
        <v>4981.7190000000001</v>
      </c>
      <c r="D239" s="42">
        <v>953</v>
      </c>
      <c r="E239" s="42" t="s">
        <v>47</v>
      </c>
      <c r="N239" t="s">
        <v>256</v>
      </c>
      <c r="O239" s="31"/>
    </row>
    <row r="240" spans="1:15">
      <c r="A240" s="36">
        <v>782306</v>
      </c>
      <c r="B240" s="40" t="s">
        <v>4406</v>
      </c>
      <c r="C240" s="41">
        <v>4966.1400000000003</v>
      </c>
      <c r="D240" s="40">
        <v>17798</v>
      </c>
      <c r="E240" s="40" t="s">
        <v>454</v>
      </c>
    </row>
    <row r="241" spans="1:5">
      <c r="A241" s="36">
        <v>1011526</v>
      </c>
      <c r="B241" s="40" t="s">
        <v>4405</v>
      </c>
      <c r="C241" s="41">
        <v>4956.1899999999996</v>
      </c>
      <c r="D241" s="40">
        <v>17735</v>
      </c>
      <c r="E241" s="40" t="s">
        <v>164</v>
      </c>
    </row>
    <row r="242" spans="1:5" hidden="1">
      <c r="A242" s="36">
        <v>888002</v>
      </c>
      <c r="B242" s="42" t="s">
        <v>4404</v>
      </c>
      <c r="C242" s="43">
        <v>4954.1350000000002</v>
      </c>
      <c r="D242" s="42">
        <v>90183</v>
      </c>
      <c r="E242" s="42" t="s">
        <v>454</v>
      </c>
    </row>
    <row r="243" spans="1:5" hidden="1">
      <c r="A243" s="36">
        <v>3594005</v>
      </c>
      <c r="B243" s="42" t="s">
        <v>4403</v>
      </c>
      <c r="C243" s="43">
        <v>4941.9759999999997</v>
      </c>
      <c r="D243" s="42">
        <v>58648</v>
      </c>
      <c r="E243" s="42" t="s">
        <v>52</v>
      </c>
    </row>
    <row r="244" spans="1:5" hidden="1">
      <c r="A244" s="36">
        <v>874845</v>
      </c>
      <c r="B244" s="42" t="s">
        <v>4402</v>
      </c>
      <c r="C244" s="43">
        <v>4934.3109999999997</v>
      </c>
      <c r="D244" s="42">
        <v>13102</v>
      </c>
      <c r="E244" s="42" t="s">
        <v>41</v>
      </c>
    </row>
    <row r="245" spans="1:5">
      <c r="A245" s="36">
        <v>23504</v>
      </c>
      <c r="B245" s="40" t="s">
        <v>4401</v>
      </c>
      <c r="C245" s="41">
        <v>4921.2969999999996</v>
      </c>
      <c r="D245" s="40">
        <v>6976</v>
      </c>
      <c r="E245" s="40" t="s">
        <v>36</v>
      </c>
    </row>
    <row r="246" spans="1:5">
      <c r="A246" s="36">
        <v>3650808</v>
      </c>
      <c r="B246" s="40" t="s">
        <v>4400</v>
      </c>
      <c r="C246" s="41">
        <v>4791.4210000000003</v>
      </c>
      <c r="D246" s="40">
        <v>58665</v>
      </c>
      <c r="E246" s="40" t="s">
        <v>34</v>
      </c>
    </row>
    <row r="247" spans="1:5" hidden="1">
      <c r="A247" s="36">
        <v>419406</v>
      </c>
      <c r="B247" s="42" t="s">
        <v>4399</v>
      </c>
      <c r="C247" s="43">
        <v>4733.4740000000002</v>
      </c>
      <c r="D247" s="42">
        <v>18408</v>
      </c>
      <c r="E247" s="42" t="s">
        <v>951</v>
      </c>
    </row>
    <row r="248" spans="1:5" hidden="1">
      <c r="A248" s="36">
        <v>3013823</v>
      </c>
      <c r="B248" s="42" t="s">
        <v>4398</v>
      </c>
      <c r="C248" s="43">
        <v>4709.7349999999997</v>
      </c>
      <c r="D248" s="42">
        <v>57135</v>
      </c>
      <c r="E248" s="42" t="s">
        <v>275</v>
      </c>
    </row>
    <row r="249" spans="1:5" hidden="1">
      <c r="A249" s="36">
        <v>783648</v>
      </c>
      <c r="B249" s="42" t="s">
        <v>4397</v>
      </c>
      <c r="C249" s="43">
        <v>4694.6899999999996</v>
      </c>
      <c r="D249" s="42">
        <v>12854</v>
      </c>
      <c r="E249" s="42" t="s">
        <v>41</v>
      </c>
    </row>
    <row r="250" spans="1:5" hidden="1">
      <c r="A250" s="36">
        <v>2265456</v>
      </c>
      <c r="B250" s="42" t="s">
        <v>4396</v>
      </c>
      <c r="C250" s="43">
        <v>4658.1670000000004</v>
      </c>
      <c r="D250" s="42">
        <v>34069</v>
      </c>
      <c r="E250" s="42" t="s">
        <v>103</v>
      </c>
    </row>
    <row r="251" spans="1:5">
      <c r="A251" s="36">
        <v>836843</v>
      </c>
      <c r="B251" s="40" t="s">
        <v>4395</v>
      </c>
      <c r="C251" s="41">
        <v>4645.4409999999998</v>
      </c>
      <c r="D251" s="40">
        <v>14843</v>
      </c>
      <c r="E251" s="40" t="s">
        <v>47</v>
      </c>
    </row>
    <row r="252" spans="1:5">
      <c r="A252" s="36">
        <v>1918344</v>
      </c>
      <c r="B252" s="40" t="s">
        <v>628</v>
      </c>
      <c r="C252" s="41">
        <v>4630.165</v>
      </c>
      <c r="D252" s="40">
        <v>33539</v>
      </c>
      <c r="E252" s="40" t="s">
        <v>384</v>
      </c>
    </row>
    <row r="253" spans="1:5" hidden="1">
      <c r="A253" s="36">
        <v>450856</v>
      </c>
      <c r="B253" s="42" t="s">
        <v>1798</v>
      </c>
      <c r="C253" s="43">
        <v>4583.3689999999997</v>
      </c>
      <c r="D253" s="42">
        <v>13421</v>
      </c>
      <c r="E253" s="42" t="s">
        <v>43</v>
      </c>
    </row>
    <row r="254" spans="1:5">
      <c r="A254" s="36">
        <v>1917301</v>
      </c>
      <c r="B254" s="40" t="s">
        <v>4394</v>
      </c>
      <c r="C254" s="41">
        <v>4532.951</v>
      </c>
      <c r="D254" s="40">
        <v>27589</v>
      </c>
      <c r="E254" s="40" t="s">
        <v>45</v>
      </c>
    </row>
    <row r="255" spans="1:5" hidden="1">
      <c r="A255" s="36">
        <v>3783948</v>
      </c>
      <c r="B255" s="42" t="s">
        <v>4393</v>
      </c>
      <c r="C255" s="43">
        <v>4528.7190000000001</v>
      </c>
      <c r="D255" s="42">
        <v>26342</v>
      </c>
      <c r="E255" s="42" t="s">
        <v>79</v>
      </c>
    </row>
    <row r="256" spans="1:5" hidden="1">
      <c r="A256" s="36">
        <v>255659</v>
      </c>
      <c r="B256" s="42" t="s">
        <v>4392</v>
      </c>
      <c r="C256" s="43">
        <v>4520.3760000000002</v>
      </c>
      <c r="D256" s="42">
        <v>16980</v>
      </c>
      <c r="E256" s="42" t="s">
        <v>129</v>
      </c>
    </row>
    <row r="257" spans="1:15" hidden="1">
      <c r="A257" s="36">
        <v>593007</v>
      </c>
      <c r="B257" s="42" t="s">
        <v>4391</v>
      </c>
      <c r="C257" s="43">
        <v>4410.25</v>
      </c>
      <c r="D257" s="42">
        <v>4255</v>
      </c>
      <c r="E257" s="42" t="s">
        <v>951</v>
      </c>
    </row>
    <row r="258" spans="1:15" hidden="1">
      <c r="A258" s="36">
        <v>930965</v>
      </c>
      <c r="B258" s="42" t="s">
        <v>4390</v>
      </c>
      <c r="C258" s="43">
        <v>4387</v>
      </c>
      <c r="D258" s="42">
        <v>18618</v>
      </c>
      <c r="E258" s="42" t="s">
        <v>384</v>
      </c>
    </row>
    <row r="259" spans="1:15">
      <c r="A259" s="36">
        <v>37640</v>
      </c>
      <c r="B259" s="40" t="s">
        <v>4389</v>
      </c>
      <c r="C259" s="41">
        <v>4385.4849999999997</v>
      </c>
      <c r="D259" s="40">
        <v>17393</v>
      </c>
      <c r="E259" s="40" t="s">
        <v>41</v>
      </c>
    </row>
    <row r="260" spans="1:15" hidden="1">
      <c r="A260" s="36">
        <v>739560</v>
      </c>
      <c r="B260" s="42" t="s">
        <v>4388</v>
      </c>
      <c r="C260" s="43">
        <v>4377.7269999999999</v>
      </c>
      <c r="D260" s="42">
        <v>19222</v>
      </c>
      <c r="E260" s="42" t="s">
        <v>384</v>
      </c>
    </row>
    <row r="261" spans="1:15" hidden="1">
      <c r="A261" s="36">
        <v>577128</v>
      </c>
      <c r="B261" s="42" t="s">
        <v>509</v>
      </c>
      <c r="C261" s="43">
        <v>4352.7049999999999</v>
      </c>
      <c r="D261" s="42">
        <v>6544</v>
      </c>
      <c r="E261" s="42" t="s">
        <v>76</v>
      </c>
    </row>
    <row r="262" spans="1:15">
      <c r="A262" s="36">
        <v>601416</v>
      </c>
      <c r="B262" s="40" t="s">
        <v>4101</v>
      </c>
      <c r="C262" s="41">
        <v>4346.616</v>
      </c>
      <c r="D262" s="40">
        <v>659</v>
      </c>
      <c r="E262" s="40" t="s">
        <v>36</v>
      </c>
      <c r="N262" t="s">
        <v>256</v>
      </c>
      <c r="O262" t="s">
        <v>1780</v>
      </c>
    </row>
    <row r="263" spans="1:15">
      <c r="A263" s="36">
        <v>509811</v>
      </c>
      <c r="B263" s="40" t="s">
        <v>4387</v>
      </c>
      <c r="C263" s="41">
        <v>4344.7160000000003</v>
      </c>
      <c r="D263" s="40">
        <v>2720</v>
      </c>
      <c r="E263" s="40" t="s">
        <v>139</v>
      </c>
    </row>
    <row r="264" spans="1:15" hidden="1">
      <c r="A264" s="36">
        <v>663834</v>
      </c>
      <c r="B264" s="42" t="s">
        <v>4386</v>
      </c>
      <c r="C264" s="43">
        <v>4314.1629999999996</v>
      </c>
      <c r="D264" s="42">
        <v>24156</v>
      </c>
      <c r="E264" s="42" t="s">
        <v>349</v>
      </c>
    </row>
    <row r="265" spans="1:15" hidden="1">
      <c r="A265" s="36">
        <v>758703</v>
      </c>
      <c r="B265" s="42" t="s">
        <v>4385</v>
      </c>
      <c r="C265" s="43">
        <v>4297.7669999999998</v>
      </c>
      <c r="D265" s="42">
        <v>17870</v>
      </c>
      <c r="E265" s="42" t="s">
        <v>454</v>
      </c>
    </row>
    <row r="266" spans="1:15" hidden="1">
      <c r="A266" s="36">
        <v>474759</v>
      </c>
      <c r="B266" s="42" t="s">
        <v>4384</v>
      </c>
      <c r="C266" s="43">
        <v>4172.7290000000003</v>
      </c>
      <c r="D266" s="42">
        <v>4767</v>
      </c>
      <c r="E266" s="42" t="s">
        <v>129</v>
      </c>
    </row>
    <row r="267" spans="1:15" hidden="1">
      <c r="A267" s="36">
        <v>3470239</v>
      </c>
      <c r="B267" s="42" t="s">
        <v>4383</v>
      </c>
      <c r="C267" s="43">
        <v>4108.3370000000004</v>
      </c>
      <c r="D267" s="42">
        <v>58303</v>
      </c>
      <c r="E267" s="42" t="s">
        <v>66</v>
      </c>
    </row>
    <row r="268" spans="1:15" hidden="1">
      <c r="A268" s="36">
        <v>2209553</v>
      </c>
      <c r="B268" s="42" t="s">
        <v>4382</v>
      </c>
      <c r="C268" s="43">
        <v>4108.067</v>
      </c>
      <c r="D268" s="42">
        <v>33905</v>
      </c>
      <c r="E268" s="42" t="s">
        <v>384</v>
      </c>
    </row>
    <row r="269" spans="1:15" hidden="1">
      <c r="A269" s="36">
        <v>2758613</v>
      </c>
      <c r="B269" s="42" t="s">
        <v>4381</v>
      </c>
      <c r="C269" s="43">
        <v>4097.5050000000001</v>
      </c>
      <c r="D269" s="42">
        <v>34607</v>
      </c>
      <c r="E269" s="42" t="s">
        <v>41</v>
      </c>
    </row>
    <row r="270" spans="1:15" hidden="1">
      <c r="A270" s="36">
        <v>837000</v>
      </c>
      <c r="B270" s="42" t="s">
        <v>4380</v>
      </c>
      <c r="C270" s="43">
        <v>4096.8109999999997</v>
      </c>
      <c r="D270" s="42">
        <v>7072</v>
      </c>
      <c r="E270" s="42" t="s">
        <v>36</v>
      </c>
    </row>
    <row r="271" spans="1:15" hidden="1">
      <c r="A271" s="36">
        <v>825146</v>
      </c>
      <c r="B271" s="42" t="s">
        <v>4379</v>
      </c>
      <c r="C271" s="43">
        <v>4048.788</v>
      </c>
      <c r="D271" s="42">
        <v>18429</v>
      </c>
      <c r="E271" s="42" t="s">
        <v>45</v>
      </c>
    </row>
    <row r="272" spans="1:15" hidden="1">
      <c r="A272" s="36">
        <v>660655</v>
      </c>
      <c r="B272" s="42" t="s">
        <v>2764</v>
      </c>
      <c r="C272" s="43">
        <v>4043.203</v>
      </c>
      <c r="D272" s="42">
        <v>19300</v>
      </c>
      <c r="E272" s="42" t="s">
        <v>43</v>
      </c>
    </row>
    <row r="273" spans="1:5" hidden="1">
      <c r="A273" s="36">
        <v>3476192</v>
      </c>
      <c r="B273" s="42" t="s">
        <v>4378</v>
      </c>
      <c r="C273" s="43">
        <v>4006.1080000000002</v>
      </c>
      <c r="D273" s="42">
        <v>58596</v>
      </c>
      <c r="E273" s="42" t="s">
        <v>325</v>
      </c>
    </row>
    <row r="274" spans="1:5" hidden="1">
      <c r="A274" s="36">
        <v>3441677</v>
      </c>
      <c r="B274" t="s">
        <v>4377</v>
      </c>
      <c r="C274" s="3">
        <v>3991.5749999999998</v>
      </c>
      <c r="D274">
        <v>58119</v>
      </c>
      <c r="E274" t="s">
        <v>325</v>
      </c>
    </row>
    <row r="275" spans="1:5" hidden="1">
      <c r="A275" s="36">
        <v>651859</v>
      </c>
      <c r="B275" t="s">
        <v>4376</v>
      </c>
      <c r="C275" s="3">
        <v>3986.0259999999998</v>
      </c>
      <c r="D275">
        <v>16191</v>
      </c>
      <c r="E275" t="s">
        <v>60</v>
      </c>
    </row>
    <row r="276" spans="1:5" hidden="1">
      <c r="A276" s="36">
        <v>2615190</v>
      </c>
      <c r="B276" t="s">
        <v>4375</v>
      </c>
      <c r="C276" s="3">
        <v>3965.3</v>
      </c>
      <c r="D276">
        <v>34519</v>
      </c>
      <c r="E276" t="s">
        <v>54</v>
      </c>
    </row>
    <row r="277" spans="1:5" hidden="1">
      <c r="A277" s="36">
        <v>139656</v>
      </c>
      <c r="B277" t="s">
        <v>4374</v>
      </c>
      <c r="C277" s="3">
        <v>3946.12</v>
      </c>
      <c r="D277">
        <v>25858</v>
      </c>
      <c r="E277" t="s">
        <v>52</v>
      </c>
    </row>
    <row r="278" spans="1:5" hidden="1">
      <c r="A278" s="36">
        <v>2385514</v>
      </c>
      <c r="B278" t="s">
        <v>4373</v>
      </c>
      <c r="C278" s="3">
        <v>3934.5540000000001</v>
      </c>
      <c r="D278">
        <v>34217</v>
      </c>
      <c r="E278" t="s">
        <v>106</v>
      </c>
    </row>
    <row r="279" spans="1:5" hidden="1">
      <c r="A279" s="36">
        <v>40499</v>
      </c>
      <c r="B279" t="s">
        <v>4372</v>
      </c>
      <c r="C279" s="3">
        <v>3927.9830000000002</v>
      </c>
      <c r="D279">
        <v>59070</v>
      </c>
      <c r="E279" t="s">
        <v>454</v>
      </c>
    </row>
    <row r="280" spans="1:5" hidden="1">
      <c r="A280" s="36">
        <v>693345</v>
      </c>
      <c r="B280" t="s">
        <v>4371</v>
      </c>
      <c r="C280" s="3">
        <v>3918.4679999999998</v>
      </c>
      <c r="D280">
        <v>4382</v>
      </c>
      <c r="E280" t="s">
        <v>41</v>
      </c>
    </row>
    <row r="281" spans="1:5" hidden="1">
      <c r="A281" s="36">
        <v>3635533</v>
      </c>
      <c r="B281" t="s">
        <v>4370</v>
      </c>
      <c r="C281" s="3">
        <v>3904.299</v>
      </c>
      <c r="D281">
        <v>58714</v>
      </c>
      <c r="E281" t="s">
        <v>175</v>
      </c>
    </row>
    <row r="282" spans="1:5" hidden="1">
      <c r="A282" s="36">
        <v>260055</v>
      </c>
      <c r="B282" t="s">
        <v>4369</v>
      </c>
      <c r="C282" s="3">
        <v>3864.0920000000001</v>
      </c>
      <c r="D282">
        <v>23091</v>
      </c>
      <c r="E282" t="s">
        <v>129</v>
      </c>
    </row>
    <row r="283" spans="1:5" hidden="1">
      <c r="A283" s="36">
        <v>2654911</v>
      </c>
      <c r="B283" t="s">
        <v>4368</v>
      </c>
      <c r="C283" s="3">
        <v>3833.4270000000001</v>
      </c>
      <c r="D283">
        <v>34507</v>
      </c>
      <c r="E283" t="s">
        <v>47</v>
      </c>
    </row>
    <row r="284" spans="1:5" hidden="1">
      <c r="A284" s="36">
        <v>474254</v>
      </c>
      <c r="B284" t="s">
        <v>4367</v>
      </c>
      <c r="C284" s="3">
        <v>3831.9070000000002</v>
      </c>
      <c r="D284">
        <v>15797</v>
      </c>
      <c r="E284" t="s">
        <v>141</v>
      </c>
    </row>
    <row r="285" spans="1:5" hidden="1">
      <c r="A285" s="36">
        <v>466857</v>
      </c>
      <c r="B285" t="s">
        <v>4366</v>
      </c>
      <c r="C285" s="3">
        <v>3824.4110000000001</v>
      </c>
      <c r="D285">
        <v>10359</v>
      </c>
      <c r="E285" t="s">
        <v>141</v>
      </c>
    </row>
    <row r="286" spans="1:5" hidden="1">
      <c r="A286" s="36">
        <v>114260</v>
      </c>
      <c r="B286" t="s">
        <v>4365</v>
      </c>
      <c r="C286" s="3">
        <v>3808.2539999999999</v>
      </c>
      <c r="D286">
        <v>16130</v>
      </c>
      <c r="E286" t="s">
        <v>2713</v>
      </c>
    </row>
    <row r="287" spans="1:5" hidden="1">
      <c r="A287" s="36">
        <v>762447</v>
      </c>
      <c r="B287" t="s">
        <v>4364</v>
      </c>
      <c r="C287" s="3">
        <v>3808.2060000000001</v>
      </c>
      <c r="D287">
        <v>3705</v>
      </c>
      <c r="E287" t="s">
        <v>45</v>
      </c>
    </row>
    <row r="288" spans="1:5" hidden="1">
      <c r="A288" s="36">
        <v>1883321</v>
      </c>
      <c r="B288" t="s">
        <v>4363</v>
      </c>
      <c r="C288" s="3">
        <v>3764.145</v>
      </c>
      <c r="D288">
        <v>26312</v>
      </c>
      <c r="E288" t="s">
        <v>384</v>
      </c>
    </row>
    <row r="289" spans="1:5" hidden="1">
      <c r="A289" s="36">
        <v>399517</v>
      </c>
      <c r="B289" t="s">
        <v>3238</v>
      </c>
      <c r="C289" s="3">
        <v>3740.5079999999998</v>
      </c>
      <c r="D289">
        <v>13876</v>
      </c>
      <c r="E289" t="s">
        <v>86</v>
      </c>
    </row>
    <row r="290" spans="1:5" hidden="1">
      <c r="A290" s="36">
        <v>808260</v>
      </c>
      <c r="B290" t="s">
        <v>4362</v>
      </c>
      <c r="C290" s="3">
        <v>3722.9169999999999</v>
      </c>
      <c r="D290">
        <v>1331</v>
      </c>
      <c r="E290" t="s">
        <v>384</v>
      </c>
    </row>
    <row r="291" spans="1:5" hidden="1">
      <c r="A291" s="36">
        <v>932978</v>
      </c>
      <c r="B291" t="s">
        <v>4361</v>
      </c>
      <c r="C291" s="3">
        <v>3722.52</v>
      </c>
      <c r="D291">
        <v>26647</v>
      </c>
      <c r="E291" t="s">
        <v>86</v>
      </c>
    </row>
    <row r="292" spans="1:5" hidden="1">
      <c r="A292" s="36">
        <v>317342</v>
      </c>
      <c r="B292" t="s">
        <v>4360</v>
      </c>
      <c r="C292" s="3">
        <v>3720.038</v>
      </c>
      <c r="D292">
        <v>258</v>
      </c>
      <c r="E292" t="s">
        <v>139</v>
      </c>
    </row>
    <row r="293" spans="1:5" hidden="1">
      <c r="A293" s="36">
        <v>272302</v>
      </c>
      <c r="B293" t="s">
        <v>4359</v>
      </c>
      <c r="C293" s="3">
        <v>3717.2669999999998</v>
      </c>
      <c r="D293">
        <v>90250</v>
      </c>
      <c r="E293" t="s">
        <v>454</v>
      </c>
    </row>
    <row r="294" spans="1:5" hidden="1">
      <c r="A294" s="36">
        <v>996260</v>
      </c>
      <c r="B294" t="s">
        <v>4358</v>
      </c>
      <c r="C294" s="3">
        <v>3673.681</v>
      </c>
      <c r="D294">
        <v>19416</v>
      </c>
      <c r="E294" t="s">
        <v>384</v>
      </c>
    </row>
    <row r="295" spans="1:5" hidden="1">
      <c r="A295" s="36">
        <v>522605</v>
      </c>
      <c r="B295" t="s">
        <v>4357</v>
      </c>
      <c r="C295" s="3">
        <v>3665.5169999999998</v>
      </c>
      <c r="D295">
        <v>11971</v>
      </c>
      <c r="E295" t="s">
        <v>951</v>
      </c>
    </row>
    <row r="296" spans="1:5" hidden="1">
      <c r="A296" s="36">
        <v>664206</v>
      </c>
      <c r="B296" t="s">
        <v>4356</v>
      </c>
      <c r="C296" s="3">
        <v>3658.3609999999999</v>
      </c>
      <c r="D296">
        <v>23287</v>
      </c>
      <c r="E296" t="s">
        <v>454</v>
      </c>
    </row>
    <row r="297" spans="1:5" hidden="1">
      <c r="A297" s="36">
        <v>2608754</v>
      </c>
      <c r="B297" t="s">
        <v>4355</v>
      </c>
      <c r="C297" s="3">
        <v>3614.9569999999999</v>
      </c>
      <c r="D297">
        <v>34598</v>
      </c>
      <c r="E297" t="s">
        <v>474</v>
      </c>
    </row>
    <row r="298" spans="1:5" hidden="1">
      <c r="A298" s="36">
        <v>2941068</v>
      </c>
      <c r="B298" t="s">
        <v>4354</v>
      </c>
      <c r="C298" s="3">
        <v>3570.4430000000002</v>
      </c>
      <c r="D298">
        <v>57038</v>
      </c>
      <c r="E298" t="s">
        <v>145</v>
      </c>
    </row>
    <row r="299" spans="1:5" hidden="1">
      <c r="A299" s="36">
        <v>636771</v>
      </c>
      <c r="B299" t="s">
        <v>3962</v>
      </c>
      <c r="C299" s="3">
        <v>3563.694</v>
      </c>
      <c r="D299">
        <v>27811</v>
      </c>
      <c r="E299" t="s">
        <v>474</v>
      </c>
    </row>
    <row r="300" spans="1:5" hidden="1">
      <c r="A300" s="36">
        <v>774262</v>
      </c>
      <c r="B300" t="s">
        <v>4353</v>
      </c>
      <c r="C300" s="3">
        <v>3478.8020000000001</v>
      </c>
      <c r="D300">
        <v>3363</v>
      </c>
      <c r="E300" t="s">
        <v>141</v>
      </c>
    </row>
    <row r="301" spans="1:5" hidden="1">
      <c r="A301" s="36">
        <v>212577</v>
      </c>
      <c r="B301" t="s">
        <v>4352</v>
      </c>
      <c r="C301" s="3">
        <v>3468.4070000000002</v>
      </c>
      <c r="D301">
        <v>27677</v>
      </c>
      <c r="E301" t="s">
        <v>34</v>
      </c>
    </row>
    <row r="302" spans="1:5" hidden="1">
      <c r="A302" s="36">
        <v>599764</v>
      </c>
      <c r="B302" t="s">
        <v>4351</v>
      </c>
      <c r="C302" s="3">
        <v>3466.962</v>
      </c>
      <c r="D302">
        <v>23474</v>
      </c>
      <c r="E302" t="s">
        <v>141</v>
      </c>
    </row>
    <row r="303" spans="1:5" hidden="1">
      <c r="A303" s="36">
        <v>236153</v>
      </c>
      <c r="B303" t="s">
        <v>4350</v>
      </c>
      <c r="C303" s="3">
        <v>3466.0509999999999</v>
      </c>
      <c r="D303">
        <v>10248</v>
      </c>
      <c r="E303" t="s">
        <v>136</v>
      </c>
    </row>
    <row r="304" spans="1:5" hidden="1">
      <c r="A304" s="36">
        <v>1187001</v>
      </c>
      <c r="B304" t="s">
        <v>4349</v>
      </c>
      <c r="C304" s="3">
        <v>3461.21</v>
      </c>
      <c r="D304">
        <v>27210</v>
      </c>
      <c r="E304" t="s">
        <v>68</v>
      </c>
    </row>
    <row r="305" spans="1:5" hidden="1">
      <c r="A305" s="36">
        <v>981275</v>
      </c>
      <c r="B305" t="s">
        <v>4348</v>
      </c>
      <c r="C305" s="3">
        <v>3439.8220000000001</v>
      </c>
      <c r="D305">
        <v>29845</v>
      </c>
      <c r="E305" t="s">
        <v>76</v>
      </c>
    </row>
    <row r="306" spans="1:5" hidden="1">
      <c r="A306" s="36">
        <v>727709</v>
      </c>
      <c r="B306" t="s">
        <v>4347</v>
      </c>
      <c r="C306" s="3">
        <v>3424.87</v>
      </c>
      <c r="D306">
        <v>33648</v>
      </c>
      <c r="E306" t="s">
        <v>36</v>
      </c>
    </row>
    <row r="307" spans="1:5" hidden="1">
      <c r="A307" s="36">
        <v>479268</v>
      </c>
      <c r="B307" t="s">
        <v>4346</v>
      </c>
      <c r="C307" s="3">
        <v>3357.5390000000002</v>
      </c>
      <c r="D307">
        <v>1536</v>
      </c>
      <c r="E307" t="s">
        <v>384</v>
      </c>
    </row>
    <row r="308" spans="1:5" hidden="1">
      <c r="A308" s="36">
        <v>2705895</v>
      </c>
      <c r="B308" t="s">
        <v>4345</v>
      </c>
      <c r="C308" s="3">
        <v>3355.1819999999998</v>
      </c>
      <c r="D308">
        <v>34699</v>
      </c>
      <c r="E308" t="s">
        <v>36</v>
      </c>
    </row>
    <row r="309" spans="1:5" hidden="1">
      <c r="A309" s="36">
        <v>1216321</v>
      </c>
      <c r="B309" t="s">
        <v>4344</v>
      </c>
      <c r="C309" s="3">
        <v>3332.4569999999999</v>
      </c>
      <c r="D309">
        <v>27332</v>
      </c>
      <c r="E309" t="s">
        <v>86</v>
      </c>
    </row>
    <row r="310" spans="1:5" hidden="1">
      <c r="A310" s="36">
        <v>2119773</v>
      </c>
      <c r="B310" t="s">
        <v>4343</v>
      </c>
      <c r="C310" s="3">
        <v>3306.788</v>
      </c>
      <c r="D310">
        <v>33849</v>
      </c>
      <c r="E310" t="s">
        <v>45</v>
      </c>
    </row>
    <row r="311" spans="1:5" hidden="1">
      <c r="A311" s="36">
        <v>731247</v>
      </c>
      <c r="B311" t="s">
        <v>4342</v>
      </c>
      <c r="C311" s="3">
        <v>3299.556</v>
      </c>
      <c r="D311">
        <v>14650</v>
      </c>
      <c r="E311" t="s">
        <v>47</v>
      </c>
    </row>
    <row r="312" spans="1:5" hidden="1">
      <c r="A312" s="36">
        <v>460033</v>
      </c>
      <c r="B312" t="s">
        <v>4341</v>
      </c>
      <c r="C312" s="3">
        <v>3259.65</v>
      </c>
      <c r="D312">
        <v>8879</v>
      </c>
      <c r="E312" t="s">
        <v>106</v>
      </c>
    </row>
    <row r="313" spans="1:5" hidden="1">
      <c r="A313" s="36">
        <v>979375</v>
      </c>
      <c r="B313" t="s">
        <v>4340</v>
      </c>
      <c r="C313" s="3">
        <v>3241.232</v>
      </c>
      <c r="D313">
        <v>32232</v>
      </c>
      <c r="E313" t="s">
        <v>474</v>
      </c>
    </row>
    <row r="314" spans="1:5" hidden="1">
      <c r="A314" s="36">
        <v>575254</v>
      </c>
      <c r="B314" t="s">
        <v>4339</v>
      </c>
      <c r="C314" s="3">
        <v>3235.1379999999999</v>
      </c>
      <c r="D314">
        <v>25103</v>
      </c>
      <c r="E314" t="s">
        <v>141</v>
      </c>
    </row>
    <row r="315" spans="1:5" hidden="1">
      <c r="A315" s="36">
        <v>1356768</v>
      </c>
      <c r="B315" t="s">
        <v>4338</v>
      </c>
      <c r="C315" s="3">
        <v>3235.049</v>
      </c>
      <c r="D315">
        <v>27408</v>
      </c>
      <c r="E315" t="s">
        <v>454</v>
      </c>
    </row>
    <row r="316" spans="1:5" hidden="1">
      <c r="A316" s="36">
        <v>945053</v>
      </c>
      <c r="B316" t="s">
        <v>4337</v>
      </c>
      <c r="C316" s="3">
        <v>3176.415</v>
      </c>
      <c r="D316">
        <v>15399</v>
      </c>
      <c r="E316" t="s">
        <v>68</v>
      </c>
    </row>
    <row r="317" spans="1:5" hidden="1">
      <c r="A317" s="36">
        <v>876634</v>
      </c>
      <c r="B317" t="s">
        <v>4336</v>
      </c>
      <c r="C317" s="3">
        <v>3080.9</v>
      </c>
      <c r="D317">
        <v>9622</v>
      </c>
      <c r="E317" t="s">
        <v>349</v>
      </c>
    </row>
    <row r="318" spans="1:5" hidden="1">
      <c r="A318" s="36">
        <v>911973</v>
      </c>
      <c r="B318" t="s">
        <v>1802</v>
      </c>
      <c r="C318" s="3">
        <v>3079.6260000000002</v>
      </c>
      <c r="D318">
        <v>32296</v>
      </c>
      <c r="E318" t="s">
        <v>76</v>
      </c>
    </row>
    <row r="319" spans="1:5" hidden="1">
      <c r="A319" s="36">
        <v>845573</v>
      </c>
      <c r="B319" t="s">
        <v>4335</v>
      </c>
      <c r="C319" s="3">
        <v>3041.7950000000001</v>
      </c>
      <c r="D319">
        <v>30076</v>
      </c>
      <c r="E319" t="s">
        <v>1073</v>
      </c>
    </row>
    <row r="320" spans="1:5" hidden="1">
      <c r="A320" s="36">
        <v>913753</v>
      </c>
      <c r="B320" t="s">
        <v>4334</v>
      </c>
      <c r="C320" s="3">
        <v>3038.098</v>
      </c>
      <c r="D320">
        <v>19080</v>
      </c>
      <c r="E320" t="s">
        <v>141</v>
      </c>
    </row>
    <row r="321" spans="1:5" hidden="1">
      <c r="A321" s="36">
        <v>1009354</v>
      </c>
      <c r="B321" t="s">
        <v>4333</v>
      </c>
      <c r="C321" s="3">
        <v>3017.826</v>
      </c>
      <c r="D321">
        <v>4705</v>
      </c>
      <c r="E321" t="s">
        <v>52</v>
      </c>
    </row>
    <row r="322" spans="1:5" hidden="1">
      <c r="A322" s="36">
        <v>1751420</v>
      </c>
      <c r="B322" t="s">
        <v>4332</v>
      </c>
      <c r="C322" s="3">
        <v>3015.7260000000001</v>
      </c>
      <c r="D322">
        <v>33646</v>
      </c>
      <c r="E322" t="s">
        <v>36</v>
      </c>
    </row>
    <row r="323" spans="1:5" hidden="1">
      <c r="A323">
        <v>161602</v>
      </c>
      <c r="B323" t="s">
        <v>4331</v>
      </c>
      <c r="C323" s="3">
        <v>2998725</v>
      </c>
      <c r="D323">
        <v>6985</v>
      </c>
      <c r="E323" t="s">
        <v>36</v>
      </c>
    </row>
    <row r="324" spans="1:5" hidden="1">
      <c r="A324">
        <v>121642</v>
      </c>
      <c r="B324" t="s">
        <v>4330</v>
      </c>
      <c r="C324" s="3">
        <v>2971297</v>
      </c>
      <c r="D324">
        <v>5903</v>
      </c>
      <c r="E324" t="s">
        <v>106</v>
      </c>
    </row>
    <row r="325" spans="1:5" hidden="1">
      <c r="A325">
        <v>613400</v>
      </c>
      <c r="B325" t="s">
        <v>4329</v>
      </c>
      <c r="C325" s="3">
        <v>2943806</v>
      </c>
      <c r="D325">
        <v>90213</v>
      </c>
      <c r="E325" t="s">
        <v>454</v>
      </c>
    </row>
    <row r="326" spans="1:5" hidden="1">
      <c r="A326">
        <v>717924</v>
      </c>
      <c r="B326" t="s">
        <v>4328</v>
      </c>
      <c r="C326" s="3">
        <v>2925504</v>
      </c>
      <c r="D326">
        <v>15359</v>
      </c>
      <c r="E326" t="s">
        <v>34</v>
      </c>
    </row>
    <row r="327" spans="1:5" hidden="1">
      <c r="A327">
        <v>426534</v>
      </c>
      <c r="B327" t="s">
        <v>4327</v>
      </c>
      <c r="C327" s="3">
        <v>2909697</v>
      </c>
      <c r="D327">
        <v>20369</v>
      </c>
      <c r="E327" t="s">
        <v>45</v>
      </c>
    </row>
    <row r="328" spans="1:5" hidden="1">
      <c r="A328">
        <v>3555695</v>
      </c>
      <c r="B328" t="s">
        <v>4326</v>
      </c>
      <c r="C328" s="3">
        <v>2909446</v>
      </c>
      <c r="D328">
        <v>35525</v>
      </c>
      <c r="E328" t="s">
        <v>79</v>
      </c>
    </row>
    <row r="329" spans="1:5" hidden="1">
      <c r="A329">
        <v>2954059</v>
      </c>
      <c r="B329" t="s">
        <v>4325</v>
      </c>
      <c r="C329" s="3">
        <v>2906653</v>
      </c>
      <c r="D329">
        <v>35541</v>
      </c>
      <c r="E329" t="s">
        <v>1073</v>
      </c>
    </row>
    <row r="330" spans="1:5" hidden="1">
      <c r="A330">
        <v>1015560</v>
      </c>
      <c r="B330" t="s">
        <v>4324</v>
      </c>
      <c r="C330" s="3">
        <v>2899519</v>
      </c>
      <c r="D330">
        <v>24387</v>
      </c>
      <c r="E330" t="s">
        <v>36</v>
      </c>
    </row>
    <row r="331" spans="1:5" hidden="1">
      <c r="A331">
        <v>933621</v>
      </c>
      <c r="B331" t="s">
        <v>4323</v>
      </c>
      <c r="C331" s="3">
        <v>2865974</v>
      </c>
      <c r="D331">
        <v>11578</v>
      </c>
      <c r="E331" t="s">
        <v>325</v>
      </c>
    </row>
    <row r="332" spans="1:5" hidden="1">
      <c r="A332">
        <v>2938198</v>
      </c>
      <c r="B332" t="s">
        <v>4322</v>
      </c>
      <c r="C332" s="3">
        <v>2863088</v>
      </c>
      <c r="D332">
        <v>57082</v>
      </c>
      <c r="E332" t="s">
        <v>45</v>
      </c>
    </row>
    <row r="333" spans="1:5" hidden="1">
      <c r="A333">
        <v>736206</v>
      </c>
      <c r="B333" t="s">
        <v>4321</v>
      </c>
      <c r="C333" s="3">
        <v>2855550</v>
      </c>
      <c r="D333">
        <v>8152</v>
      </c>
      <c r="E333" t="s">
        <v>454</v>
      </c>
    </row>
    <row r="334" spans="1:5" hidden="1">
      <c r="A334">
        <v>3610567</v>
      </c>
      <c r="B334" t="s">
        <v>4320</v>
      </c>
      <c r="C334" s="3">
        <v>2851182</v>
      </c>
      <c r="D334">
        <v>58640</v>
      </c>
      <c r="E334" t="s">
        <v>390</v>
      </c>
    </row>
    <row r="335" spans="1:5" hidden="1">
      <c r="A335">
        <v>2992547</v>
      </c>
      <c r="B335" t="s">
        <v>4319</v>
      </c>
      <c r="C335" s="3">
        <v>2832231</v>
      </c>
      <c r="D335">
        <v>35237</v>
      </c>
      <c r="E335" t="s">
        <v>145</v>
      </c>
    </row>
    <row r="336" spans="1:5" hidden="1">
      <c r="A336">
        <v>2353595</v>
      </c>
      <c r="B336" t="s">
        <v>667</v>
      </c>
      <c r="C336" s="3">
        <v>2796982</v>
      </c>
      <c r="D336">
        <v>13012</v>
      </c>
      <c r="E336" t="s">
        <v>325</v>
      </c>
    </row>
    <row r="337" spans="1:5" hidden="1">
      <c r="A337">
        <v>3835454</v>
      </c>
      <c r="B337" t="s">
        <v>4318</v>
      </c>
      <c r="C337" s="3">
        <v>2783284</v>
      </c>
      <c r="D337">
        <v>58816</v>
      </c>
      <c r="E337" t="s">
        <v>384</v>
      </c>
    </row>
    <row r="338" spans="1:5" hidden="1">
      <c r="A338">
        <v>159636</v>
      </c>
      <c r="B338" t="s">
        <v>4317</v>
      </c>
      <c r="C338" s="3">
        <v>2780296</v>
      </c>
      <c r="D338">
        <v>26962</v>
      </c>
      <c r="E338" t="s">
        <v>175</v>
      </c>
    </row>
    <row r="339" spans="1:5" hidden="1">
      <c r="A339">
        <v>1007015</v>
      </c>
      <c r="B339" t="s">
        <v>4316</v>
      </c>
      <c r="C339" s="3">
        <v>2762148</v>
      </c>
      <c r="D339">
        <v>15815</v>
      </c>
      <c r="E339" t="s">
        <v>139</v>
      </c>
    </row>
    <row r="340" spans="1:5" hidden="1">
      <c r="A340">
        <v>2700984</v>
      </c>
      <c r="B340" t="s">
        <v>4315</v>
      </c>
      <c r="C340" s="3">
        <v>2729616</v>
      </c>
      <c r="D340">
        <v>34697</v>
      </c>
      <c r="E340" t="s">
        <v>54</v>
      </c>
    </row>
    <row r="341" spans="1:5" hidden="1">
      <c r="A341">
        <v>3325759</v>
      </c>
      <c r="B341" t="s">
        <v>4314</v>
      </c>
      <c r="C341" s="3">
        <v>2723850</v>
      </c>
      <c r="D341">
        <v>57968</v>
      </c>
      <c r="E341" t="s">
        <v>325</v>
      </c>
    </row>
    <row r="342" spans="1:5" hidden="1">
      <c r="A342">
        <v>529958</v>
      </c>
      <c r="B342" t="s">
        <v>4313</v>
      </c>
      <c r="C342" s="3">
        <v>2712795</v>
      </c>
      <c r="D342">
        <v>23647</v>
      </c>
      <c r="E342" t="s">
        <v>141</v>
      </c>
    </row>
    <row r="343" spans="1:5" hidden="1">
      <c r="A343">
        <v>925411</v>
      </c>
      <c r="B343" t="s">
        <v>4312</v>
      </c>
      <c r="C343" s="3">
        <v>2708669</v>
      </c>
      <c r="D343">
        <v>27054</v>
      </c>
      <c r="E343" t="s">
        <v>1073</v>
      </c>
    </row>
    <row r="344" spans="1:5" hidden="1">
      <c r="A344">
        <v>1436204</v>
      </c>
      <c r="B344" t="s">
        <v>4311</v>
      </c>
      <c r="C344" s="3">
        <v>2707341</v>
      </c>
      <c r="D344">
        <v>32779</v>
      </c>
      <c r="E344" t="s">
        <v>384</v>
      </c>
    </row>
    <row r="345" spans="1:5" hidden="1">
      <c r="A345">
        <v>3121072</v>
      </c>
      <c r="B345" t="s">
        <v>4310</v>
      </c>
      <c r="C345" s="3">
        <v>2705921</v>
      </c>
      <c r="D345">
        <v>57293</v>
      </c>
      <c r="E345" t="s">
        <v>54</v>
      </c>
    </row>
    <row r="346" spans="1:5" hidden="1">
      <c r="A346">
        <v>99376</v>
      </c>
      <c r="B346" t="s">
        <v>4309</v>
      </c>
      <c r="C346" s="3">
        <v>2695714</v>
      </c>
      <c r="D346">
        <v>32612</v>
      </c>
      <c r="E346" t="s">
        <v>76</v>
      </c>
    </row>
    <row r="347" spans="1:5" hidden="1">
      <c r="A347">
        <v>256553</v>
      </c>
      <c r="B347" t="s">
        <v>4308</v>
      </c>
      <c r="C347" s="3">
        <v>2689384</v>
      </c>
      <c r="D347">
        <v>17437</v>
      </c>
      <c r="E347" t="s">
        <v>118</v>
      </c>
    </row>
    <row r="348" spans="1:5" hidden="1">
      <c r="A348">
        <v>853952</v>
      </c>
      <c r="B348" t="s">
        <v>4307</v>
      </c>
      <c r="C348" s="3">
        <v>2678315</v>
      </c>
      <c r="D348">
        <v>12633</v>
      </c>
      <c r="E348" t="s">
        <v>71</v>
      </c>
    </row>
    <row r="349" spans="1:5" hidden="1">
      <c r="A349">
        <v>507068</v>
      </c>
      <c r="B349" t="s">
        <v>2517</v>
      </c>
      <c r="C349" s="3">
        <v>2669817</v>
      </c>
      <c r="D349">
        <v>8468</v>
      </c>
      <c r="E349" t="s">
        <v>384</v>
      </c>
    </row>
    <row r="350" spans="1:5" hidden="1">
      <c r="A350">
        <v>949154</v>
      </c>
      <c r="B350" t="s">
        <v>4306</v>
      </c>
      <c r="C350" s="3">
        <v>2669138</v>
      </c>
      <c r="D350">
        <v>17842</v>
      </c>
      <c r="E350" t="s">
        <v>141</v>
      </c>
    </row>
    <row r="351" spans="1:5" hidden="1">
      <c r="A351">
        <v>439338</v>
      </c>
      <c r="B351" t="s">
        <v>2228</v>
      </c>
      <c r="C351" s="3">
        <v>2663225</v>
      </c>
      <c r="D351">
        <v>19459</v>
      </c>
      <c r="E351" t="s">
        <v>45</v>
      </c>
    </row>
    <row r="352" spans="1:5" hidden="1">
      <c r="A352">
        <v>828651</v>
      </c>
      <c r="B352" t="s">
        <v>4305</v>
      </c>
      <c r="C352" s="3">
        <v>2646243</v>
      </c>
      <c r="D352">
        <v>19220</v>
      </c>
      <c r="E352" t="s">
        <v>129</v>
      </c>
    </row>
    <row r="353" spans="1:5" hidden="1">
      <c r="A353">
        <v>1001639</v>
      </c>
      <c r="B353" t="s">
        <v>4304</v>
      </c>
      <c r="C353" s="3">
        <v>2638601</v>
      </c>
      <c r="D353">
        <v>19008</v>
      </c>
      <c r="E353" t="s">
        <v>45</v>
      </c>
    </row>
    <row r="354" spans="1:5" hidden="1">
      <c r="A354">
        <v>936136</v>
      </c>
      <c r="B354" t="s">
        <v>4303</v>
      </c>
      <c r="C354" s="3">
        <v>2632912</v>
      </c>
      <c r="D354">
        <v>3603</v>
      </c>
      <c r="E354" t="s">
        <v>45</v>
      </c>
    </row>
    <row r="355" spans="1:5" hidden="1">
      <c r="A355">
        <v>707354</v>
      </c>
      <c r="B355" t="s">
        <v>4302</v>
      </c>
      <c r="C355" s="3">
        <v>2622768</v>
      </c>
      <c r="D355">
        <v>17323</v>
      </c>
      <c r="E355" t="s">
        <v>71</v>
      </c>
    </row>
    <row r="356" spans="1:5" hidden="1">
      <c r="A356">
        <v>648242</v>
      </c>
      <c r="B356" t="s">
        <v>4301</v>
      </c>
      <c r="C356" s="3">
        <v>2596482</v>
      </c>
      <c r="D356">
        <v>8136</v>
      </c>
      <c r="E356" t="s">
        <v>139</v>
      </c>
    </row>
    <row r="357" spans="1:5" hidden="1">
      <c r="A357">
        <v>662369</v>
      </c>
      <c r="B357" t="s">
        <v>4300</v>
      </c>
      <c r="C357" s="3">
        <v>2593396</v>
      </c>
      <c r="D357">
        <v>22597</v>
      </c>
      <c r="E357" t="s">
        <v>384</v>
      </c>
    </row>
    <row r="358" spans="1:5" hidden="1">
      <c r="A358">
        <v>673909</v>
      </c>
      <c r="B358" t="s">
        <v>4299</v>
      </c>
      <c r="C358" s="3">
        <v>2590368</v>
      </c>
      <c r="D358">
        <v>90211</v>
      </c>
      <c r="E358" t="s">
        <v>454</v>
      </c>
    </row>
    <row r="359" spans="1:5" hidden="1">
      <c r="A359">
        <v>887461</v>
      </c>
      <c r="B359" t="s">
        <v>4298</v>
      </c>
      <c r="C359" s="3">
        <v>2574872</v>
      </c>
      <c r="D359">
        <v>33661</v>
      </c>
      <c r="E359" t="s">
        <v>384</v>
      </c>
    </row>
    <row r="360" spans="1:5" hidden="1">
      <c r="A360">
        <v>866000</v>
      </c>
      <c r="B360" t="s">
        <v>4297</v>
      </c>
      <c r="C360" s="3">
        <v>2564325</v>
      </c>
      <c r="D360">
        <v>7074</v>
      </c>
      <c r="E360" t="s">
        <v>36</v>
      </c>
    </row>
    <row r="361" spans="1:5" hidden="1">
      <c r="A361">
        <v>253468</v>
      </c>
      <c r="B361" t="s">
        <v>1862</v>
      </c>
      <c r="C361" s="3">
        <v>2544697</v>
      </c>
      <c r="D361">
        <v>18983</v>
      </c>
      <c r="E361" t="s">
        <v>384</v>
      </c>
    </row>
    <row r="362" spans="1:5" hidden="1">
      <c r="A362">
        <v>2434113</v>
      </c>
      <c r="B362" t="s">
        <v>4296</v>
      </c>
      <c r="C362" s="3">
        <v>2537097</v>
      </c>
      <c r="D362">
        <v>34147</v>
      </c>
      <c r="E362" t="s">
        <v>696</v>
      </c>
    </row>
    <row r="363" spans="1:5" hidden="1">
      <c r="A363">
        <v>3232204</v>
      </c>
      <c r="B363" t="s">
        <v>4295</v>
      </c>
      <c r="C363" s="3">
        <v>2533933</v>
      </c>
      <c r="D363">
        <v>57903</v>
      </c>
      <c r="E363" t="s">
        <v>384</v>
      </c>
    </row>
    <row r="364" spans="1:5" hidden="1">
      <c r="A364">
        <v>211271</v>
      </c>
      <c r="B364" t="s">
        <v>4294</v>
      </c>
      <c r="C364" s="3">
        <v>2503779</v>
      </c>
      <c r="D364">
        <v>29708</v>
      </c>
      <c r="E364" t="s">
        <v>71</v>
      </c>
    </row>
    <row r="365" spans="1:5" hidden="1">
      <c r="A365">
        <v>413141</v>
      </c>
      <c r="B365" t="s">
        <v>4293</v>
      </c>
      <c r="C365" s="3">
        <v>2488033</v>
      </c>
      <c r="D365">
        <v>17438</v>
      </c>
      <c r="E365" t="s">
        <v>474</v>
      </c>
    </row>
    <row r="366" spans="1:5" hidden="1">
      <c r="A366">
        <v>278818</v>
      </c>
      <c r="B366" t="s">
        <v>4292</v>
      </c>
      <c r="C366" s="3">
        <v>2477012</v>
      </c>
      <c r="D366">
        <v>7514</v>
      </c>
      <c r="E366" t="s">
        <v>86</v>
      </c>
    </row>
    <row r="367" spans="1:5" hidden="1">
      <c r="A367">
        <v>139740</v>
      </c>
      <c r="B367" t="s">
        <v>4291</v>
      </c>
      <c r="C367" s="3">
        <v>2473209</v>
      </c>
      <c r="D367">
        <v>15614</v>
      </c>
      <c r="E367" t="s">
        <v>47</v>
      </c>
    </row>
    <row r="368" spans="1:5" hidden="1">
      <c r="A368">
        <v>958727</v>
      </c>
      <c r="B368" t="s">
        <v>4290</v>
      </c>
      <c r="C368" s="3">
        <v>2464860</v>
      </c>
      <c r="D368">
        <v>6837</v>
      </c>
      <c r="E368" t="s">
        <v>325</v>
      </c>
    </row>
    <row r="369" spans="1:15" hidden="1">
      <c r="A369">
        <v>1867983</v>
      </c>
      <c r="B369" t="s">
        <v>2244</v>
      </c>
      <c r="C369" s="3">
        <v>2462753</v>
      </c>
      <c r="D369">
        <v>33440</v>
      </c>
      <c r="E369" t="s">
        <v>349</v>
      </c>
    </row>
    <row r="370" spans="1:15" hidden="1">
      <c r="A370">
        <v>339773</v>
      </c>
      <c r="B370" t="s">
        <v>4289</v>
      </c>
      <c r="C370" s="3">
        <v>2453186</v>
      </c>
      <c r="D370">
        <v>26483</v>
      </c>
      <c r="E370" t="s">
        <v>454</v>
      </c>
    </row>
    <row r="371" spans="1:15" hidden="1">
      <c r="A371">
        <v>3532641</v>
      </c>
      <c r="B371" t="s">
        <v>4288</v>
      </c>
      <c r="C371" s="3">
        <v>2449029</v>
      </c>
      <c r="D371">
        <v>58463</v>
      </c>
      <c r="E371" t="s">
        <v>175</v>
      </c>
    </row>
    <row r="372" spans="1:15" hidden="1">
      <c r="A372">
        <v>2508751</v>
      </c>
      <c r="B372" t="s">
        <v>4287</v>
      </c>
      <c r="C372" s="3">
        <v>2445435</v>
      </c>
      <c r="D372">
        <v>34395</v>
      </c>
      <c r="E372" t="s">
        <v>45</v>
      </c>
    </row>
    <row r="373" spans="1:15" hidden="1">
      <c r="A373">
        <v>680813</v>
      </c>
      <c r="B373" t="s">
        <v>4286</v>
      </c>
      <c r="C373" s="3">
        <v>2432103</v>
      </c>
      <c r="D373">
        <v>6540</v>
      </c>
      <c r="E373" t="s">
        <v>76</v>
      </c>
    </row>
    <row r="374" spans="1:15" hidden="1">
      <c r="A374">
        <v>842460</v>
      </c>
      <c r="B374" t="s">
        <v>4285</v>
      </c>
      <c r="C374" s="3">
        <v>2418865</v>
      </c>
      <c r="D374">
        <v>24347</v>
      </c>
      <c r="E374" t="s">
        <v>141</v>
      </c>
    </row>
    <row r="375" spans="1:15" hidden="1">
      <c r="A375">
        <v>2693264</v>
      </c>
      <c r="B375" t="s">
        <v>4284</v>
      </c>
      <c r="C375" s="3">
        <v>2416857</v>
      </c>
      <c r="D375">
        <v>34717</v>
      </c>
      <c r="E375" t="s">
        <v>145</v>
      </c>
    </row>
    <row r="376" spans="1:15" hidden="1">
      <c r="A376">
        <v>762474</v>
      </c>
      <c r="B376" t="s">
        <v>4283</v>
      </c>
      <c r="C376" s="3">
        <v>2411656</v>
      </c>
      <c r="D376">
        <v>30895</v>
      </c>
      <c r="E376" t="s">
        <v>52</v>
      </c>
    </row>
    <row r="377" spans="1:15" hidden="1">
      <c r="A377">
        <v>704559</v>
      </c>
      <c r="B377" t="s">
        <v>4282</v>
      </c>
      <c r="C377" s="3">
        <v>2410589</v>
      </c>
      <c r="D377">
        <v>26247</v>
      </c>
      <c r="E377" t="s">
        <v>71</v>
      </c>
    </row>
    <row r="378" spans="1:15" hidden="1">
      <c r="A378">
        <v>56351</v>
      </c>
      <c r="B378" t="s">
        <v>4281</v>
      </c>
      <c r="C378" s="3">
        <v>2408053</v>
      </c>
      <c r="D378">
        <v>3250</v>
      </c>
      <c r="E378" t="s">
        <v>141</v>
      </c>
    </row>
    <row r="379" spans="1:15" hidden="1">
      <c r="A379">
        <v>984379</v>
      </c>
      <c r="B379" t="s">
        <v>4280</v>
      </c>
      <c r="C379" s="3">
        <v>2406298</v>
      </c>
      <c r="D379">
        <v>12773</v>
      </c>
      <c r="E379" t="s">
        <v>54</v>
      </c>
    </row>
    <row r="380" spans="1:15" hidden="1">
      <c r="A380">
        <v>2372774</v>
      </c>
      <c r="B380" t="s">
        <v>4279</v>
      </c>
      <c r="C380" s="3">
        <v>2401941</v>
      </c>
      <c r="D380">
        <v>34102</v>
      </c>
      <c r="E380" t="s">
        <v>164</v>
      </c>
    </row>
    <row r="381" spans="1:15" hidden="1">
      <c r="A381">
        <v>2734729</v>
      </c>
      <c r="B381" t="s">
        <v>4278</v>
      </c>
      <c r="C381" s="3">
        <v>2401911</v>
      </c>
      <c r="D381">
        <v>34788</v>
      </c>
      <c r="E381" t="s">
        <v>384</v>
      </c>
    </row>
    <row r="382" spans="1:15" hidden="1">
      <c r="A382">
        <v>260868</v>
      </c>
      <c r="B382" t="s">
        <v>4277</v>
      </c>
      <c r="C382" s="3">
        <v>2384705</v>
      </c>
      <c r="D382">
        <v>22327</v>
      </c>
      <c r="E382" t="s">
        <v>141</v>
      </c>
    </row>
    <row r="383" spans="1:15" hidden="1">
      <c r="A383">
        <v>342410</v>
      </c>
      <c r="B383" t="s">
        <v>4276</v>
      </c>
      <c r="C383" s="3">
        <v>2381624</v>
      </c>
      <c r="D383">
        <v>713</v>
      </c>
      <c r="E383" t="s">
        <v>86</v>
      </c>
      <c r="N383" t="s">
        <v>196</v>
      </c>
      <c r="O383" t="s">
        <v>4275</v>
      </c>
    </row>
    <row r="384" spans="1:15" hidden="1">
      <c r="A384">
        <v>657271</v>
      </c>
      <c r="B384" t="s">
        <v>4274</v>
      </c>
      <c r="C384" s="3">
        <v>2380296</v>
      </c>
      <c r="D384">
        <v>27774</v>
      </c>
      <c r="E384" t="s">
        <v>136</v>
      </c>
    </row>
    <row r="385" spans="1:5" hidden="1">
      <c r="A385">
        <v>826956</v>
      </c>
      <c r="B385" t="s">
        <v>4273</v>
      </c>
      <c r="C385" s="3">
        <v>2379086</v>
      </c>
      <c r="D385">
        <v>9423</v>
      </c>
      <c r="E385" t="s">
        <v>136</v>
      </c>
    </row>
    <row r="386" spans="1:5" hidden="1">
      <c r="A386">
        <v>3282852</v>
      </c>
      <c r="B386" t="s">
        <v>4272</v>
      </c>
      <c r="C386" s="3">
        <v>2374512</v>
      </c>
      <c r="D386">
        <v>57776</v>
      </c>
      <c r="E386" t="s">
        <v>390</v>
      </c>
    </row>
    <row r="387" spans="1:5" hidden="1">
      <c r="A387">
        <v>933256</v>
      </c>
      <c r="B387" t="s">
        <v>4271</v>
      </c>
      <c r="C387" s="3">
        <v>2354874</v>
      </c>
      <c r="D387">
        <v>3931</v>
      </c>
      <c r="E387" t="s">
        <v>136</v>
      </c>
    </row>
    <row r="388" spans="1:5" hidden="1">
      <c r="A388">
        <v>328777</v>
      </c>
      <c r="B388" t="s">
        <v>4270</v>
      </c>
      <c r="C388" s="3">
        <v>2340083</v>
      </c>
      <c r="D388">
        <v>30401</v>
      </c>
      <c r="E388" t="s">
        <v>86</v>
      </c>
    </row>
    <row r="389" spans="1:5" hidden="1">
      <c r="A389">
        <v>9807</v>
      </c>
      <c r="B389" t="s">
        <v>4269</v>
      </c>
      <c r="C389" s="3">
        <v>2322201</v>
      </c>
      <c r="D389">
        <v>6423</v>
      </c>
      <c r="E389" t="s">
        <v>1073</v>
      </c>
    </row>
    <row r="390" spans="1:5" hidden="1">
      <c r="A390">
        <v>112163</v>
      </c>
      <c r="B390" t="s">
        <v>4268</v>
      </c>
      <c r="C390" s="3">
        <v>2318497</v>
      </c>
      <c r="D390">
        <v>1208</v>
      </c>
      <c r="E390" t="s">
        <v>141</v>
      </c>
    </row>
    <row r="391" spans="1:5" hidden="1">
      <c r="A391">
        <v>375034</v>
      </c>
      <c r="B391" t="s">
        <v>4267</v>
      </c>
      <c r="C391" s="3">
        <v>2304484</v>
      </c>
      <c r="D391">
        <v>18509</v>
      </c>
      <c r="E391" t="s">
        <v>45</v>
      </c>
    </row>
    <row r="392" spans="1:5" hidden="1">
      <c r="A392">
        <v>542528</v>
      </c>
      <c r="B392" t="s">
        <v>4266</v>
      </c>
      <c r="C392" s="3">
        <v>2304000</v>
      </c>
      <c r="D392">
        <v>12982</v>
      </c>
      <c r="E392" t="s">
        <v>76</v>
      </c>
    </row>
    <row r="393" spans="1:5" hidden="1">
      <c r="A393">
        <v>272272</v>
      </c>
      <c r="B393" t="s">
        <v>893</v>
      </c>
      <c r="C393" s="3">
        <v>2298764</v>
      </c>
      <c r="D393">
        <v>28332</v>
      </c>
      <c r="E393" t="s">
        <v>71</v>
      </c>
    </row>
    <row r="394" spans="1:5" hidden="1">
      <c r="A394">
        <v>13103</v>
      </c>
      <c r="B394" t="s">
        <v>4265</v>
      </c>
      <c r="C394" s="3">
        <v>2297366</v>
      </c>
      <c r="D394">
        <v>23622</v>
      </c>
      <c r="E394" t="s">
        <v>454</v>
      </c>
    </row>
    <row r="395" spans="1:5" hidden="1">
      <c r="A395">
        <v>3465226</v>
      </c>
      <c r="B395" t="s">
        <v>4264</v>
      </c>
      <c r="C395" s="3">
        <v>2295239</v>
      </c>
      <c r="D395">
        <v>58458</v>
      </c>
      <c r="E395" t="s">
        <v>129</v>
      </c>
    </row>
    <row r="396" spans="1:5" hidden="1">
      <c r="A396">
        <v>443205</v>
      </c>
      <c r="B396" t="s">
        <v>1802</v>
      </c>
      <c r="C396" s="3">
        <v>2276560</v>
      </c>
      <c r="D396">
        <v>18190</v>
      </c>
      <c r="E396" t="s">
        <v>134</v>
      </c>
    </row>
    <row r="397" spans="1:5" hidden="1">
      <c r="A397">
        <v>2132941</v>
      </c>
      <c r="B397" t="s">
        <v>4263</v>
      </c>
      <c r="C397" s="3">
        <v>2276074</v>
      </c>
      <c r="D397">
        <v>33860</v>
      </c>
      <c r="E397" t="s">
        <v>41</v>
      </c>
    </row>
    <row r="398" spans="1:5" hidden="1">
      <c r="A398">
        <v>141556</v>
      </c>
      <c r="B398" t="s">
        <v>4262</v>
      </c>
      <c r="C398" s="3">
        <v>2275434</v>
      </c>
      <c r="D398">
        <v>10988</v>
      </c>
      <c r="E398" t="s">
        <v>66</v>
      </c>
    </row>
    <row r="399" spans="1:5" hidden="1">
      <c r="A399">
        <v>3408728</v>
      </c>
      <c r="B399" t="s">
        <v>4261</v>
      </c>
      <c r="C399" s="3">
        <v>2274490</v>
      </c>
      <c r="D399">
        <v>58228</v>
      </c>
      <c r="E399" t="s">
        <v>336</v>
      </c>
    </row>
    <row r="400" spans="1:5" hidden="1">
      <c r="A400">
        <v>2849801</v>
      </c>
      <c r="B400" t="s">
        <v>4260</v>
      </c>
      <c r="C400" s="3">
        <v>2267465</v>
      </c>
      <c r="D400">
        <v>35295</v>
      </c>
      <c r="E400" t="s">
        <v>275</v>
      </c>
    </row>
    <row r="401" spans="1:5" hidden="1">
      <c r="A401">
        <v>3378773</v>
      </c>
      <c r="B401" t="s">
        <v>4259</v>
      </c>
      <c r="C401" s="3">
        <v>2263871</v>
      </c>
      <c r="D401">
        <v>58210</v>
      </c>
      <c r="E401" t="s">
        <v>66</v>
      </c>
    </row>
    <row r="402" spans="1:5" hidden="1">
      <c r="A402">
        <v>3076220</v>
      </c>
      <c r="B402" t="s">
        <v>4258</v>
      </c>
      <c r="C402" s="3">
        <v>2260377</v>
      </c>
      <c r="D402">
        <v>57358</v>
      </c>
      <c r="E402" t="s">
        <v>71</v>
      </c>
    </row>
    <row r="403" spans="1:5" hidden="1">
      <c r="A403">
        <v>725732</v>
      </c>
      <c r="B403" t="s">
        <v>4257</v>
      </c>
      <c r="C403" s="3">
        <v>2260033</v>
      </c>
      <c r="D403">
        <v>21265</v>
      </c>
      <c r="E403" t="s">
        <v>349</v>
      </c>
    </row>
    <row r="404" spans="1:5" hidden="1">
      <c r="A404">
        <v>105473</v>
      </c>
      <c r="B404" t="s">
        <v>4256</v>
      </c>
      <c r="C404" s="3">
        <v>2259866</v>
      </c>
      <c r="D404">
        <v>29683</v>
      </c>
      <c r="E404" t="s">
        <v>175</v>
      </c>
    </row>
    <row r="405" spans="1:5" hidden="1">
      <c r="A405">
        <v>900306</v>
      </c>
      <c r="B405" t="s">
        <v>4255</v>
      </c>
      <c r="C405" s="3">
        <v>2234025</v>
      </c>
      <c r="D405">
        <v>18266</v>
      </c>
      <c r="E405" t="s">
        <v>454</v>
      </c>
    </row>
    <row r="406" spans="1:5" hidden="1">
      <c r="A406">
        <v>786612</v>
      </c>
      <c r="B406" t="s">
        <v>4254</v>
      </c>
      <c r="C406" s="3">
        <v>2230818</v>
      </c>
      <c r="D406">
        <v>9889</v>
      </c>
      <c r="E406" t="s">
        <v>86</v>
      </c>
    </row>
    <row r="407" spans="1:5" hidden="1">
      <c r="A407">
        <v>299046</v>
      </c>
      <c r="B407" t="s">
        <v>4253</v>
      </c>
      <c r="C407" s="3">
        <v>2221174</v>
      </c>
      <c r="D407">
        <v>4536</v>
      </c>
      <c r="E407" t="s">
        <v>71</v>
      </c>
    </row>
    <row r="408" spans="1:5" hidden="1">
      <c r="A408">
        <v>217237</v>
      </c>
      <c r="B408" t="s">
        <v>4252</v>
      </c>
      <c r="C408" s="3">
        <v>2206980</v>
      </c>
      <c r="D408">
        <v>33664</v>
      </c>
      <c r="E408" t="s">
        <v>45</v>
      </c>
    </row>
    <row r="409" spans="1:5" hidden="1">
      <c r="A409">
        <v>594947</v>
      </c>
      <c r="B409" t="s">
        <v>4251</v>
      </c>
      <c r="C409" s="3">
        <v>2206443</v>
      </c>
      <c r="D409">
        <v>5304</v>
      </c>
      <c r="E409" t="s">
        <v>145</v>
      </c>
    </row>
    <row r="410" spans="1:5" hidden="1">
      <c r="A410">
        <v>929978</v>
      </c>
      <c r="B410" t="s">
        <v>4250</v>
      </c>
      <c r="C410" s="3">
        <v>2195856</v>
      </c>
      <c r="D410">
        <v>28094</v>
      </c>
      <c r="E410" t="s">
        <v>336</v>
      </c>
    </row>
    <row r="411" spans="1:5" hidden="1">
      <c r="A411">
        <v>2737980</v>
      </c>
      <c r="B411" t="s">
        <v>4249</v>
      </c>
      <c r="C411" s="3">
        <v>2186056</v>
      </c>
      <c r="D411">
        <v>34953</v>
      </c>
      <c r="E411" t="s">
        <v>474</v>
      </c>
    </row>
    <row r="412" spans="1:5" hidden="1">
      <c r="A412">
        <v>961576</v>
      </c>
      <c r="B412" t="s">
        <v>4248</v>
      </c>
      <c r="C412" s="3">
        <v>2183806</v>
      </c>
      <c r="D412">
        <v>30953</v>
      </c>
      <c r="E412" t="s">
        <v>384</v>
      </c>
    </row>
    <row r="413" spans="1:5" hidden="1">
      <c r="A413">
        <v>892205</v>
      </c>
      <c r="B413" t="s">
        <v>4247</v>
      </c>
      <c r="C413" s="3">
        <v>2179440</v>
      </c>
      <c r="D413">
        <v>90300</v>
      </c>
      <c r="E413" t="s">
        <v>454</v>
      </c>
    </row>
    <row r="414" spans="1:5" hidden="1">
      <c r="A414">
        <v>613950</v>
      </c>
      <c r="B414" t="s">
        <v>4246</v>
      </c>
      <c r="C414" s="3">
        <v>2179218</v>
      </c>
      <c r="D414">
        <v>3285</v>
      </c>
      <c r="E414" t="s">
        <v>141</v>
      </c>
    </row>
    <row r="415" spans="1:5" hidden="1">
      <c r="A415">
        <v>384278</v>
      </c>
      <c r="B415" t="s">
        <v>2058</v>
      </c>
      <c r="C415" s="3">
        <v>2177570</v>
      </c>
      <c r="D415">
        <v>31313</v>
      </c>
      <c r="E415" t="s">
        <v>349</v>
      </c>
    </row>
    <row r="416" spans="1:5" hidden="1">
      <c r="A416">
        <v>26765</v>
      </c>
      <c r="B416" t="s">
        <v>4245</v>
      </c>
      <c r="C416" s="3">
        <v>2173744</v>
      </c>
      <c r="D416">
        <v>3405</v>
      </c>
      <c r="E416" t="s">
        <v>141</v>
      </c>
    </row>
    <row r="417" spans="1:15" hidden="1">
      <c r="A417">
        <v>3547131</v>
      </c>
      <c r="B417" t="s">
        <v>4244</v>
      </c>
      <c r="C417" s="3">
        <v>2165171</v>
      </c>
      <c r="D417">
        <v>58486</v>
      </c>
      <c r="E417" t="s">
        <v>349</v>
      </c>
    </row>
    <row r="418" spans="1:15" hidden="1">
      <c r="A418">
        <v>3449066</v>
      </c>
      <c r="B418" t="s">
        <v>4243</v>
      </c>
      <c r="C418" s="3">
        <v>2146196</v>
      </c>
      <c r="D418">
        <v>58316</v>
      </c>
      <c r="E418" t="s">
        <v>336</v>
      </c>
    </row>
    <row r="419" spans="1:15" hidden="1">
      <c r="A419">
        <v>160959</v>
      </c>
      <c r="B419" t="s">
        <v>4242</v>
      </c>
      <c r="C419" s="3">
        <v>2142154</v>
      </c>
      <c r="D419">
        <v>19899</v>
      </c>
      <c r="E419" t="s">
        <v>52</v>
      </c>
    </row>
    <row r="420" spans="1:15" hidden="1">
      <c r="A420">
        <v>1216826</v>
      </c>
      <c r="B420" t="s">
        <v>4241</v>
      </c>
      <c r="C420" s="3">
        <v>2127181</v>
      </c>
      <c r="D420">
        <v>27330</v>
      </c>
      <c r="E420" t="s">
        <v>384</v>
      </c>
    </row>
    <row r="421" spans="1:15" hidden="1">
      <c r="A421">
        <v>538802</v>
      </c>
      <c r="B421" t="s">
        <v>4240</v>
      </c>
      <c r="C421" s="3">
        <v>2119692</v>
      </c>
      <c r="D421">
        <v>24516</v>
      </c>
      <c r="E421" t="s">
        <v>36</v>
      </c>
    </row>
    <row r="422" spans="1:15" hidden="1">
      <c r="A422">
        <v>422433</v>
      </c>
      <c r="B422" t="s">
        <v>4239</v>
      </c>
      <c r="C422" s="3">
        <v>2112838</v>
      </c>
      <c r="D422">
        <v>14028</v>
      </c>
      <c r="E422" t="s">
        <v>336</v>
      </c>
    </row>
    <row r="423" spans="1:15" hidden="1">
      <c r="A423">
        <v>976703</v>
      </c>
      <c r="B423" t="s">
        <v>4238</v>
      </c>
      <c r="C423" s="3">
        <v>2105911</v>
      </c>
      <c r="D423">
        <v>21868</v>
      </c>
      <c r="E423" t="s">
        <v>36</v>
      </c>
    </row>
    <row r="424" spans="1:15" hidden="1">
      <c r="A424">
        <v>535753</v>
      </c>
      <c r="B424" t="s">
        <v>4237</v>
      </c>
      <c r="C424" s="3">
        <v>2095381</v>
      </c>
      <c r="D424">
        <v>19600</v>
      </c>
      <c r="E424" t="s">
        <v>71</v>
      </c>
    </row>
    <row r="425" spans="1:15" hidden="1">
      <c r="A425">
        <v>547840</v>
      </c>
      <c r="B425" t="s">
        <v>4236</v>
      </c>
      <c r="C425" s="3">
        <v>2089468</v>
      </c>
      <c r="D425">
        <v>27235</v>
      </c>
      <c r="E425" t="s">
        <v>41</v>
      </c>
    </row>
    <row r="426" spans="1:15" hidden="1">
      <c r="A426">
        <v>564977</v>
      </c>
      <c r="B426" t="s">
        <v>4235</v>
      </c>
      <c r="C426" s="3">
        <v>2086295</v>
      </c>
      <c r="D426">
        <v>30836</v>
      </c>
      <c r="E426" t="s">
        <v>2030</v>
      </c>
    </row>
    <row r="427" spans="1:15" hidden="1">
      <c r="A427">
        <v>537449</v>
      </c>
      <c r="B427" t="s">
        <v>4234</v>
      </c>
      <c r="C427" s="3">
        <v>2083852</v>
      </c>
      <c r="D427">
        <v>15229</v>
      </c>
      <c r="E427" t="s">
        <v>145</v>
      </c>
    </row>
    <row r="428" spans="1:15" hidden="1">
      <c r="A428">
        <v>584920</v>
      </c>
      <c r="B428" t="s">
        <v>4233</v>
      </c>
      <c r="C428" s="3">
        <v>2072511</v>
      </c>
      <c r="D428">
        <v>11507</v>
      </c>
      <c r="E428" t="s">
        <v>34</v>
      </c>
    </row>
    <row r="429" spans="1:15" hidden="1">
      <c r="A429">
        <v>77851</v>
      </c>
      <c r="B429" t="s">
        <v>1414</v>
      </c>
      <c r="C429" s="3">
        <v>2069570</v>
      </c>
      <c r="D429">
        <v>3973</v>
      </c>
      <c r="E429" t="s">
        <v>118</v>
      </c>
    </row>
    <row r="430" spans="1:15" hidden="1">
      <c r="A430">
        <v>302656</v>
      </c>
      <c r="B430" t="s">
        <v>4232</v>
      </c>
      <c r="C430" s="3">
        <v>2068880</v>
      </c>
      <c r="D430">
        <v>16958</v>
      </c>
      <c r="E430" t="s">
        <v>66</v>
      </c>
    </row>
    <row r="431" spans="1:15" hidden="1">
      <c r="A431">
        <v>2634351</v>
      </c>
      <c r="B431" t="s">
        <v>4231</v>
      </c>
      <c r="C431" s="3">
        <v>2068014</v>
      </c>
      <c r="D431">
        <v>34618</v>
      </c>
      <c r="E431" t="s">
        <v>474</v>
      </c>
    </row>
    <row r="432" spans="1:15" hidden="1">
      <c r="A432">
        <v>433608</v>
      </c>
      <c r="B432" t="s">
        <v>4230</v>
      </c>
      <c r="C432" s="3">
        <v>2063683</v>
      </c>
      <c r="D432">
        <v>609</v>
      </c>
      <c r="E432" t="s">
        <v>36</v>
      </c>
      <c r="N432" t="s">
        <v>192</v>
      </c>
      <c r="O432" t="s">
        <v>4229</v>
      </c>
    </row>
    <row r="433" spans="1:5" hidden="1">
      <c r="A433">
        <v>3783313</v>
      </c>
      <c r="B433" t="s">
        <v>4228</v>
      </c>
      <c r="C433" s="3">
        <v>2062575</v>
      </c>
      <c r="D433">
        <v>58410</v>
      </c>
      <c r="E433" t="s">
        <v>1073</v>
      </c>
    </row>
    <row r="434" spans="1:5" hidden="1">
      <c r="A434">
        <v>810777</v>
      </c>
      <c r="B434" t="s">
        <v>4227</v>
      </c>
      <c r="C434" s="3">
        <v>2058934</v>
      </c>
      <c r="D434">
        <v>27744</v>
      </c>
      <c r="E434" t="s">
        <v>41</v>
      </c>
    </row>
    <row r="435" spans="1:5" hidden="1">
      <c r="A435">
        <v>657459</v>
      </c>
      <c r="B435" t="s">
        <v>4226</v>
      </c>
      <c r="C435" s="3">
        <v>2050530</v>
      </c>
      <c r="D435">
        <v>1058</v>
      </c>
      <c r="E435" t="s">
        <v>71</v>
      </c>
    </row>
    <row r="436" spans="1:5" hidden="1">
      <c r="A436">
        <v>376273</v>
      </c>
      <c r="B436" t="s">
        <v>4225</v>
      </c>
      <c r="C436" s="3">
        <v>2048238</v>
      </c>
      <c r="D436">
        <v>28679</v>
      </c>
      <c r="E436" t="s">
        <v>145</v>
      </c>
    </row>
    <row r="437" spans="1:5" hidden="1">
      <c r="A437">
        <v>374653</v>
      </c>
      <c r="B437" t="s">
        <v>4224</v>
      </c>
      <c r="C437" s="3">
        <v>2041578</v>
      </c>
      <c r="D437">
        <v>6085</v>
      </c>
      <c r="E437" t="s">
        <v>118</v>
      </c>
    </row>
    <row r="438" spans="1:5" hidden="1">
      <c r="A438">
        <v>439404</v>
      </c>
      <c r="B438" t="s">
        <v>822</v>
      </c>
      <c r="C438" s="3">
        <v>2036932</v>
      </c>
      <c r="D438">
        <v>4256</v>
      </c>
      <c r="E438" t="s">
        <v>951</v>
      </c>
    </row>
    <row r="439" spans="1:5" hidden="1">
      <c r="A439">
        <v>3715444</v>
      </c>
      <c r="B439" t="s">
        <v>4223</v>
      </c>
      <c r="C439" s="3">
        <v>2036608</v>
      </c>
      <c r="D439">
        <v>58823</v>
      </c>
      <c r="E439" t="s">
        <v>175</v>
      </c>
    </row>
    <row r="440" spans="1:5" hidden="1">
      <c r="A440">
        <v>384018</v>
      </c>
      <c r="B440" t="s">
        <v>4222</v>
      </c>
      <c r="C440" s="3">
        <v>2033619</v>
      </c>
      <c r="D440">
        <v>24920</v>
      </c>
      <c r="E440" t="s">
        <v>36</v>
      </c>
    </row>
    <row r="441" spans="1:5" hidden="1">
      <c r="A441">
        <v>2044811</v>
      </c>
      <c r="B441" t="s">
        <v>4221</v>
      </c>
      <c r="C441" s="3">
        <v>2022700</v>
      </c>
      <c r="D441">
        <v>33803</v>
      </c>
      <c r="E441" t="s">
        <v>45</v>
      </c>
    </row>
    <row r="442" spans="1:5" hidden="1">
      <c r="A442">
        <v>1718469</v>
      </c>
      <c r="B442" t="s">
        <v>4220</v>
      </c>
      <c r="C442" s="3">
        <v>2019707</v>
      </c>
      <c r="D442">
        <v>33111</v>
      </c>
      <c r="E442" t="s">
        <v>129</v>
      </c>
    </row>
    <row r="443" spans="1:5" hidden="1">
      <c r="A443">
        <v>671334</v>
      </c>
      <c r="B443" t="s">
        <v>4219</v>
      </c>
      <c r="C443" s="3">
        <v>2016395</v>
      </c>
      <c r="D443">
        <v>19333</v>
      </c>
      <c r="E443" t="s">
        <v>45</v>
      </c>
    </row>
    <row r="444" spans="1:5" hidden="1">
      <c r="A444">
        <v>3401970</v>
      </c>
      <c r="B444" t="s">
        <v>800</v>
      </c>
      <c r="C444" s="3">
        <v>2013380</v>
      </c>
      <c r="D444">
        <v>58481</v>
      </c>
      <c r="E444" t="s">
        <v>1073</v>
      </c>
    </row>
    <row r="445" spans="1:5" hidden="1">
      <c r="A445">
        <v>403106</v>
      </c>
      <c r="B445" t="s">
        <v>4218</v>
      </c>
      <c r="C445" s="3">
        <v>2002702</v>
      </c>
      <c r="D445">
        <v>22221</v>
      </c>
      <c r="E445" t="s">
        <v>1073</v>
      </c>
    </row>
    <row r="446" spans="1:5" hidden="1">
      <c r="A446">
        <v>1001648</v>
      </c>
      <c r="B446" t="s">
        <v>4217</v>
      </c>
      <c r="C446" s="3">
        <v>1996752</v>
      </c>
      <c r="D446">
        <v>12383</v>
      </c>
      <c r="E446" t="s">
        <v>45</v>
      </c>
    </row>
    <row r="447" spans="1:5" hidden="1">
      <c r="A447">
        <v>310978</v>
      </c>
      <c r="B447" t="s">
        <v>4216</v>
      </c>
      <c r="C447" s="3">
        <v>1993170</v>
      </c>
      <c r="D447">
        <v>28513</v>
      </c>
      <c r="E447" t="s">
        <v>145</v>
      </c>
    </row>
    <row r="448" spans="1:5" hidden="1">
      <c r="A448">
        <v>3281510</v>
      </c>
      <c r="B448" t="s">
        <v>4215</v>
      </c>
      <c r="C448" s="3">
        <v>1992789</v>
      </c>
      <c r="D448">
        <v>57716</v>
      </c>
      <c r="E448" t="s">
        <v>384</v>
      </c>
    </row>
    <row r="449" spans="1:5" hidden="1">
      <c r="A449">
        <v>2743244</v>
      </c>
      <c r="B449" t="s">
        <v>4214</v>
      </c>
      <c r="C449" s="3">
        <v>1988197</v>
      </c>
      <c r="D449">
        <v>34980</v>
      </c>
      <c r="E449" t="s">
        <v>336</v>
      </c>
    </row>
    <row r="450" spans="1:5" hidden="1">
      <c r="A450">
        <v>455972</v>
      </c>
      <c r="B450" t="s">
        <v>509</v>
      </c>
      <c r="C450" s="3">
        <v>1979599</v>
      </c>
      <c r="D450">
        <v>6158</v>
      </c>
      <c r="E450" t="s">
        <v>56</v>
      </c>
    </row>
    <row r="451" spans="1:5" hidden="1">
      <c r="A451">
        <v>506249</v>
      </c>
      <c r="B451" t="s">
        <v>4213</v>
      </c>
      <c r="C451" s="3">
        <v>1978831</v>
      </c>
      <c r="D451">
        <v>4534</v>
      </c>
      <c r="E451" t="s">
        <v>71</v>
      </c>
    </row>
    <row r="452" spans="1:5" hidden="1">
      <c r="A452">
        <v>29878</v>
      </c>
      <c r="B452" t="s">
        <v>4212</v>
      </c>
      <c r="C452" s="3">
        <v>1962953</v>
      </c>
      <c r="D452">
        <v>30303</v>
      </c>
      <c r="E452" t="s">
        <v>36</v>
      </c>
    </row>
    <row r="453" spans="1:5" hidden="1">
      <c r="A453">
        <v>45560</v>
      </c>
      <c r="B453" t="s">
        <v>4211</v>
      </c>
      <c r="C453" s="3">
        <v>1954112</v>
      </c>
      <c r="D453">
        <v>16470</v>
      </c>
      <c r="E453" t="s">
        <v>141</v>
      </c>
    </row>
    <row r="454" spans="1:5" hidden="1">
      <c r="A454">
        <v>502849</v>
      </c>
      <c r="B454" t="s">
        <v>4210</v>
      </c>
      <c r="C454" s="3">
        <v>1950815</v>
      </c>
      <c r="D454">
        <v>17514</v>
      </c>
      <c r="E454" t="s">
        <v>45</v>
      </c>
    </row>
    <row r="455" spans="1:5" hidden="1">
      <c r="A455">
        <v>223322</v>
      </c>
      <c r="B455" t="s">
        <v>4209</v>
      </c>
      <c r="C455" s="3">
        <v>1946484</v>
      </c>
      <c r="D455">
        <v>22918</v>
      </c>
      <c r="E455" t="s">
        <v>325</v>
      </c>
    </row>
    <row r="456" spans="1:5" hidden="1">
      <c r="A456">
        <v>711472</v>
      </c>
      <c r="B456" t="s">
        <v>4208</v>
      </c>
      <c r="C456" s="3">
        <v>1944695</v>
      </c>
      <c r="D456">
        <v>20884</v>
      </c>
      <c r="E456" t="s">
        <v>1803</v>
      </c>
    </row>
    <row r="457" spans="1:5" hidden="1">
      <c r="A457">
        <v>2757205</v>
      </c>
      <c r="B457" t="s">
        <v>4207</v>
      </c>
      <c r="C457" s="3">
        <v>1939908</v>
      </c>
      <c r="D457">
        <v>34603</v>
      </c>
      <c r="E457" t="s">
        <v>164</v>
      </c>
    </row>
    <row r="458" spans="1:5" hidden="1">
      <c r="A458">
        <v>268006</v>
      </c>
      <c r="B458" t="s">
        <v>4206</v>
      </c>
      <c r="C458" s="3">
        <v>1935588</v>
      </c>
      <c r="D458">
        <v>18013</v>
      </c>
      <c r="E458" t="s">
        <v>123</v>
      </c>
    </row>
    <row r="459" spans="1:5" hidden="1">
      <c r="A459">
        <v>318974</v>
      </c>
      <c r="B459" t="s">
        <v>4205</v>
      </c>
      <c r="C459" s="3">
        <v>1924103</v>
      </c>
      <c r="D459">
        <v>29488</v>
      </c>
      <c r="E459" t="s">
        <v>76</v>
      </c>
    </row>
    <row r="460" spans="1:5" hidden="1">
      <c r="A460">
        <v>139843</v>
      </c>
      <c r="B460" t="s">
        <v>4204</v>
      </c>
      <c r="C460" s="3">
        <v>1907914</v>
      </c>
      <c r="D460">
        <v>12839</v>
      </c>
      <c r="E460" t="s">
        <v>41</v>
      </c>
    </row>
    <row r="461" spans="1:5" hidden="1">
      <c r="A461">
        <v>1447639</v>
      </c>
      <c r="B461" t="s">
        <v>4203</v>
      </c>
      <c r="C461" s="3">
        <v>1906554</v>
      </c>
      <c r="D461">
        <v>32941</v>
      </c>
      <c r="E461" t="s">
        <v>141</v>
      </c>
    </row>
    <row r="462" spans="1:5" hidden="1">
      <c r="A462">
        <v>2694681</v>
      </c>
      <c r="B462" t="s">
        <v>4202</v>
      </c>
      <c r="C462" s="3">
        <v>1904248</v>
      </c>
      <c r="D462">
        <v>34656</v>
      </c>
      <c r="E462" t="s">
        <v>141</v>
      </c>
    </row>
    <row r="463" spans="1:5" hidden="1">
      <c r="A463">
        <v>722544</v>
      </c>
      <c r="B463" t="s">
        <v>4201</v>
      </c>
      <c r="C463" s="3">
        <v>1903675</v>
      </c>
      <c r="D463">
        <v>10044</v>
      </c>
      <c r="E463" t="s">
        <v>145</v>
      </c>
    </row>
    <row r="464" spans="1:5" hidden="1">
      <c r="A464">
        <v>594433</v>
      </c>
      <c r="B464" t="s">
        <v>4200</v>
      </c>
      <c r="C464" s="3">
        <v>1898751</v>
      </c>
      <c r="D464">
        <v>15310</v>
      </c>
      <c r="E464" t="s">
        <v>84</v>
      </c>
    </row>
    <row r="465" spans="1:5" hidden="1">
      <c r="A465">
        <v>3415463</v>
      </c>
      <c r="B465" t="s">
        <v>4199</v>
      </c>
      <c r="C465" s="3">
        <v>1897550</v>
      </c>
      <c r="D465">
        <v>58366</v>
      </c>
      <c r="E465" t="s">
        <v>175</v>
      </c>
    </row>
    <row r="466" spans="1:5" hidden="1">
      <c r="A466">
        <v>245016</v>
      </c>
      <c r="B466" t="s">
        <v>4198</v>
      </c>
      <c r="C466" s="3">
        <v>1896528</v>
      </c>
      <c r="D466">
        <v>25093</v>
      </c>
      <c r="E466" t="s">
        <v>36</v>
      </c>
    </row>
    <row r="467" spans="1:5" hidden="1">
      <c r="A467">
        <v>556815</v>
      </c>
      <c r="B467" t="s">
        <v>4197</v>
      </c>
      <c r="C467" s="3">
        <v>1883140</v>
      </c>
      <c r="D467">
        <v>13879</v>
      </c>
      <c r="E467" t="s">
        <v>86</v>
      </c>
    </row>
    <row r="468" spans="1:5" hidden="1">
      <c r="A468">
        <v>3109043</v>
      </c>
      <c r="B468" t="s">
        <v>4196</v>
      </c>
      <c r="C468" s="3">
        <v>1879209</v>
      </c>
      <c r="D468">
        <v>57368</v>
      </c>
      <c r="E468" t="s">
        <v>134</v>
      </c>
    </row>
    <row r="469" spans="1:5" hidden="1">
      <c r="A469">
        <v>3487518</v>
      </c>
      <c r="B469" t="s">
        <v>4195</v>
      </c>
      <c r="C469" s="3">
        <v>1874323</v>
      </c>
      <c r="D469">
        <v>58328</v>
      </c>
      <c r="E469" t="s">
        <v>349</v>
      </c>
    </row>
    <row r="470" spans="1:5" hidden="1">
      <c r="A470">
        <v>273336</v>
      </c>
      <c r="B470" t="s">
        <v>4194</v>
      </c>
      <c r="C470" s="3">
        <v>1870133</v>
      </c>
      <c r="D470">
        <v>21031</v>
      </c>
      <c r="E470" t="s">
        <v>349</v>
      </c>
    </row>
    <row r="471" spans="1:5" hidden="1">
      <c r="A471">
        <v>201834</v>
      </c>
      <c r="B471" t="s">
        <v>1294</v>
      </c>
      <c r="C471" s="3">
        <v>1867107</v>
      </c>
      <c r="D471">
        <v>19573</v>
      </c>
      <c r="E471" t="s">
        <v>45</v>
      </c>
    </row>
    <row r="472" spans="1:5" hidden="1">
      <c r="A472">
        <v>779351</v>
      </c>
      <c r="B472" t="s">
        <v>4193</v>
      </c>
      <c r="C472" s="3">
        <v>1864126</v>
      </c>
      <c r="D472">
        <v>8866</v>
      </c>
      <c r="E472" t="s">
        <v>66</v>
      </c>
    </row>
    <row r="473" spans="1:5" hidden="1">
      <c r="A473">
        <v>804338</v>
      </c>
      <c r="B473" t="s">
        <v>4192</v>
      </c>
      <c r="C473" s="3">
        <v>1863851</v>
      </c>
      <c r="D473">
        <v>17470</v>
      </c>
      <c r="E473" t="s">
        <v>45</v>
      </c>
    </row>
    <row r="474" spans="1:5" hidden="1">
      <c r="A474">
        <v>548351</v>
      </c>
      <c r="B474" t="s">
        <v>4191</v>
      </c>
      <c r="C474" s="3">
        <v>1859995</v>
      </c>
      <c r="D474">
        <v>3276</v>
      </c>
      <c r="E474" t="s">
        <v>141</v>
      </c>
    </row>
    <row r="475" spans="1:5" hidden="1">
      <c r="A475">
        <v>2298995</v>
      </c>
      <c r="B475" t="s">
        <v>4190</v>
      </c>
      <c r="C475" s="3">
        <v>1850013</v>
      </c>
      <c r="D475">
        <v>34011</v>
      </c>
      <c r="E475" t="s">
        <v>45</v>
      </c>
    </row>
    <row r="476" spans="1:5" hidden="1">
      <c r="A476">
        <v>3356191</v>
      </c>
      <c r="B476" t="s">
        <v>4189</v>
      </c>
      <c r="C476" s="3">
        <v>1839058</v>
      </c>
      <c r="D476">
        <v>57997</v>
      </c>
      <c r="E476" t="s">
        <v>84</v>
      </c>
    </row>
    <row r="477" spans="1:5" hidden="1">
      <c r="A477">
        <v>797775</v>
      </c>
      <c r="B477" t="s">
        <v>4188</v>
      </c>
      <c r="C477" s="3">
        <v>1838778</v>
      </c>
      <c r="D477">
        <v>30052</v>
      </c>
      <c r="E477" t="s">
        <v>1073</v>
      </c>
    </row>
    <row r="478" spans="1:5" hidden="1">
      <c r="A478">
        <v>133850</v>
      </c>
      <c r="B478" t="s">
        <v>4187</v>
      </c>
      <c r="C478" s="3">
        <v>1824233</v>
      </c>
      <c r="D478">
        <v>4972</v>
      </c>
      <c r="E478" t="s">
        <v>175</v>
      </c>
    </row>
    <row r="479" spans="1:5" hidden="1">
      <c r="A479">
        <v>1458608</v>
      </c>
      <c r="B479" t="s">
        <v>4186</v>
      </c>
      <c r="C479" s="3">
        <v>1820602</v>
      </c>
      <c r="D479">
        <v>32974</v>
      </c>
      <c r="E479" t="s">
        <v>336</v>
      </c>
    </row>
    <row r="480" spans="1:5" hidden="1">
      <c r="A480">
        <v>65858</v>
      </c>
      <c r="B480" t="s">
        <v>4185</v>
      </c>
      <c r="C480" s="3">
        <v>1817179</v>
      </c>
      <c r="D480">
        <v>4789</v>
      </c>
      <c r="E480" t="s">
        <v>52</v>
      </c>
    </row>
    <row r="481" spans="1:14" hidden="1">
      <c r="A481">
        <v>330855</v>
      </c>
      <c r="B481" t="s">
        <v>4184</v>
      </c>
      <c r="C481" s="3">
        <v>1813626</v>
      </c>
      <c r="D481">
        <v>1617</v>
      </c>
      <c r="E481" t="s">
        <v>71</v>
      </c>
    </row>
    <row r="482" spans="1:14" hidden="1">
      <c r="A482">
        <v>952677</v>
      </c>
      <c r="B482" t="s">
        <v>4183</v>
      </c>
      <c r="C482" s="3">
        <v>1803988</v>
      </c>
      <c r="D482">
        <v>28262</v>
      </c>
      <c r="E482" t="s">
        <v>86</v>
      </c>
    </row>
    <row r="483" spans="1:14" hidden="1">
      <c r="A483">
        <v>809771</v>
      </c>
      <c r="B483" t="s">
        <v>4182</v>
      </c>
      <c r="C483" s="3">
        <v>1799401</v>
      </c>
      <c r="D483">
        <v>28116</v>
      </c>
      <c r="E483" t="s">
        <v>56</v>
      </c>
    </row>
    <row r="484" spans="1:14" hidden="1">
      <c r="A484">
        <v>106359</v>
      </c>
      <c r="B484" t="s">
        <v>1190</v>
      </c>
      <c r="C484" s="3">
        <v>1797163</v>
      </c>
      <c r="D484">
        <v>23473</v>
      </c>
      <c r="E484" t="s">
        <v>68</v>
      </c>
    </row>
    <row r="485" spans="1:14" hidden="1">
      <c r="A485">
        <v>697978</v>
      </c>
      <c r="B485" t="s">
        <v>4181</v>
      </c>
      <c r="C485" s="3">
        <v>1795950</v>
      </c>
      <c r="D485">
        <v>30903</v>
      </c>
      <c r="E485" t="s">
        <v>390</v>
      </c>
    </row>
    <row r="486" spans="1:14" hidden="1">
      <c r="A486">
        <v>543262</v>
      </c>
      <c r="B486" t="s">
        <v>4180</v>
      </c>
      <c r="C486" s="3">
        <v>1793987</v>
      </c>
      <c r="D486">
        <v>11666</v>
      </c>
      <c r="E486" t="s">
        <v>1232</v>
      </c>
    </row>
    <row r="487" spans="1:14" hidden="1">
      <c r="A487">
        <v>24668</v>
      </c>
      <c r="B487" t="s">
        <v>4179</v>
      </c>
      <c r="C487" s="3">
        <v>1792260</v>
      </c>
      <c r="D487">
        <v>3402</v>
      </c>
      <c r="E487" t="s">
        <v>141</v>
      </c>
    </row>
    <row r="488" spans="1:14" hidden="1">
      <c r="A488">
        <v>373601</v>
      </c>
      <c r="B488" t="s">
        <v>4178</v>
      </c>
      <c r="C488" s="3">
        <v>1789653</v>
      </c>
      <c r="D488">
        <v>12013</v>
      </c>
      <c r="E488" t="s">
        <v>1073</v>
      </c>
    </row>
    <row r="489" spans="1:14" hidden="1">
      <c r="A489">
        <v>2502656</v>
      </c>
      <c r="B489" t="s">
        <v>4177</v>
      </c>
      <c r="C489" s="3">
        <v>1784213</v>
      </c>
      <c r="D489">
        <v>34351</v>
      </c>
      <c r="E489" t="s">
        <v>416</v>
      </c>
    </row>
    <row r="490" spans="1:14" hidden="1">
      <c r="A490">
        <v>884303</v>
      </c>
      <c r="B490" t="s">
        <v>4176</v>
      </c>
      <c r="C490" s="3">
        <v>1783276</v>
      </c>
      <c r="D490">
        <v>597</v>
      </c>
      <c r="E490" t="s">
        <v>36</v>
      </c>
      <c r="N490" t="s">
        <v>192</v>
      </c>
    </row>
    <row r="491" spans="1:14" hidden="1">
      <c r="A491">
        <v>771609</v>
      </c>
      <c r="B491" t="s">
        <v>4175</v>
      </c>
      <c r="C491" s="3">
        <v>1782088</v>
      </c>
      <c r="D491">
        <v>90196</v>
      </c>
      <c r="E491" t="s">
        <v>454</v>
      </c>
    </row>
    <row r="492" spans="1:14" hidden="1">
      <c r="A492">
        <v>441256</v>
      </c>
      <c r="B492" t="s">
        <v>4174</v>
      </c>
      <c r="C492" s="3">
        <v>1776882</v>
      </c>
      <c r="D492">
        <v>4028</v>
      </c>
      <c r="E492" t="s">
        <v>118</v>
      </c>
    </row>
    <row r="493" spans="1:14" hidden="1">
      <c r="A493">
        <v>1006951</v>
      </c>
      <c r="B493" t="s">
        <v>4173</v>
      </c>
      <c r="C493" s="3">
        <v>1775803</v>
      </c>
      <c r="D493">
        <v>3304</v>
      </c>
      <c r="E493" t="s">
        <v>141</v>
      </c>
    </row>
    <row r="494" spans="1:14" hidden="1">
      <c r="A494">
        <v>459671</v>
      </c>
      <c r="B494" t="s">
        <v>4172</v>
      </c>
      <c r="C494" s="3">
        <v>1774451</v>
      </c>
      <c r="D494">
        <v>30470</v>
      </c>
      <c r="E494" t="s">
        <v>1073</v>
      </c>
    </row>
    <row r="495" spans="1:14" hidden="1">
      <c r="A495">
        <v>273662</v>
      </c>
      <c r="B495" t="s">
        <v>4171</v>
      </c>
      <c r="C495" s="3">
        <v>1770160</v>
      </c>
      <c r="D495">
        <v>9978</v>
      </c>
      <c r="E495" t="s">
        <v>141</v>
      </c>
    </row>
    <row r="496" spans="1:14" hidden="1">
      <c r="A496">
        <v>678717</v>
      </c>
      <c r="B496" t="s">
        <v>4170</v>
      </c>
      <c r="C496" s="3">
        <v>1769026</v>
      </c>
      <c r="D496">
        <v>7748</v>
      </c>
      <c r="E496" t="s">
        <v>86</v>
      </c>
    </row>
    <row r="497" spans="1:14" hidden="1">
      <c r="A497">
        <v>709602</v>
      </c>
      <c r="B497" t="s">
        <v>4169</v>
      </c>
      <c r="C497" s="3">
        <v>1767684</v>
      </c>
      <c r="D497">
        <v>90290</v>
      </c>
      <c r="E497" t="s">
        <v>454</v>
      </c>
    </row>
    <row r="498" spans="1:14" hidden="1">
      <c r="A498">
        <v>74140</v>
      </c>
      <c r="B498" t="s">
        <v>4168</v>
      </c>
      <c r="C498" s="3">
        <v>1763432</v>
      </c>
      <c r="D498">
        <v>1005</v>
      </c>
      <c r="E498" t="s">
        <v>474</v>
      </c>
      <c r="N498" t="s">
        <v>192</v>
      </c>
    </row>
    <row r="499" spans="1:14" hidden="1">
      <c r="A499">
        <v>2649122</v>
      </c>
      <c r="B499" t="s">
        <v>4167</v>
      </c>
      <c r="C499" s="3">
        <v>1763037</v>
      </c>
      <c r="D499">
        <v>34726</v>
      </c>
      <c r="E499" t="s">
        <v>39</v>
      </c>
    </row>
    <row r="500" spans="1:14" hidden="1">
      <c r="A500">
        <v>2390929</v>
      </c>
      <c r="B500" t="s">
        <v>4166</v>
      </c>
      <c r="C500" s="3">
        <v>1756512</v>
      </c>
      <c r="D500">
        <v>34120</v>
      </c>
      <c r="E500" t="s">
        <v>474</v>
      </c>
    </row>
    <row r="501" spans="1:14" hidden="1">
      <c r="A501">
        <v>265407</v>
      </c>
      <c r="B501" t="s">
        <v>4165</v>
      </c>
      <c r="C501" s="3">
        <v>1755545</v>
      </c>
      <c r="D501">
        <v>18012</v>
      </c>
      <c r="E501" t="s">
        <v>123</v>
      </c>
    </row>
    <row r="502" spans="1:14" hidden="1">
      <c r="A502">
        <v>958204</v>
      </c>
      <c r="B502" t="s">
        <v>4164</v>
      </c>
      <c r="C502" s="3">
        <v>1755414</v>
      </c>
      <c r="D502">
        <v>18204</v>
      </c>
      <c r="E502" t="s">
        <v>134</v>
      </c>
    </row>
    <row r="503" spans="1:14" hidden="1">
      <c r="A503">
        <v>3110197</v>
      </c>
      <c r="B503" t="s">
        <v>4163</v>
      </c>
      <c r="C503" s="3">
        <v>1751463</v>
      </c>
      <c r="D503">
        <v>57348</v>
      </c>
      <c r="E503" t="s">
        <v>175</v>
      </c>
    </row>
    <row r="504" spans="1:14" hidden="1">
      <c r="A504">
        <v>1459717</v>
      </c>
      <c r="B504" t="s">
        <v>4162</v>
      </c>
      <c r="C504" s="3">
        <v>1749595</v>
      </c>
      <c r="D504">
        <v>33005</v>
      </c>
      <c r="E504" t="s">
        <v>45</v>
      </c>
    </row>
    <row r="505" spans="1:14" hidden="1">
      <c r="A505">
        <v>546003</v>
      </c>
      <c r="B505" t="s">
        <v>4161</v>
      </c>
      <c r="C505" s="3">
        <v>1748205</v>
      </c>
      <c r="D505">
        <v>18129</v>
      </c>
      <c r="E505" t="s">
        <v>696</v>
      </c>
    </row>
    <row r="506" spans="1:14" hidden="1">
      <c r="A506">
        <v>3212402</v>
      </c>
      <c r="B506" t="s">
        <v>4160</v>
      </c>
      <c r="C506" s="3">
        <v>1746302</v>
      </c>
      <c r="D506">
        <v>57463</v>
      </c>
      <c r="E506" t="s">
        <v>384</v>
      </c>
    </row>
    <row r="507" spans="1:14" hidden="1">
      <c r="A507">
        <v>738040</v>
      </c>
      <c r="B507" t="s">
        <v>4159</v>
      </c>
      <c r="C507" s="3">
        <v>1742636</v>
      </c>
      <c r="D507">
        <v>958</v>
      </c>
      <c r="E507" t="s">
        <v>47</v>
      </c>
      <c r="N507" s="24" t="s">
        <v>192</v>
      </c>
    </row>
    <row r="508" spans="1:14" hidden="1">
      <c r="A508">
        <v>3447576</v>
      </c>
      <c r="B508" t="s">
        <v>4158</v>
      </c>
      <c r="C508" s="3">
        <v>1741998</v>
      </c>
      <c r="D508">
        <v>58309</v>
      </c>
      <c r="E508" t="s">
        <v>141</v>
      </c>
    </row>
    <row r="509" spans="1:14" hidden="1">
      <c r="A509">
        <v>539032</v>
      </c>
      <c r="B509" t="s">
        <v>4157</v>
      </c>
      <c r="C509" s="3">
        <v>1735234</v>
      </c>
      <c r="D509">
        <v>16604</v>
      </c>
      <c r="E509" t="s">
        <v>84</v>
      </c>
    </row>
    <row r="510" spans="1:14" hidden="1">
      <c r="A510">
        <v>403151</v>
      </c>
      <c r="B510" t="s">
        <v>366</v>
      </c>
      <c r="C510" s="3">
        <v>1734584</v>
      </c>
      <c r="D510">
        <v>5496</v>
      </c>
      <c r="E510" t="s">
        <v>43</v>
      </c>
    </row>
    <row r="511" spans="1:14" hidden="1">
      <c r="A511">
        <v>2746263</v>
      </c>
      <c r="B511" t="s">
        <v>4156</v>
      </c>
      <c r="C511" s="3">
        <v>1732419</v>
      </c>
      <c r="D511">
        <v>35028</v>
      </c>
      <c r="E511" t="s">
        <v>141</v>
      </c>
    </row>
    <row r="512" spans="1:14" hidden="1">
      <c r="A512">
        <v>12946</v>
      </c>
      <c r="B512" t="s">
        <v>4155</v>
      </c>
      <c r="C512" s="3">
        <v>1725673</v>
      </c>
      <c r="D512">
        <v>1291</v>
      </c>
      <c r="E512" t="s">
        <v>131</v>
      </c>
    </row>
    <row r="513" spans="1:5" hidden="1">
      <c r="A513">
        <v>3402913</v>
      </c>
      <c r="B513" t="s">
        <v>4154</v>
      </c>
      <c r="C513" s="3">
        <v>1718155</v>
      </c>
      <c r="D513">
        <v>57815</v>
      </c>
      <c r="E513" t="s">
        <v>349</v>
      </c>
    </row>
    <row r="514" spans="1:5" hidden="1">
      <c r="A514">
        <v>1018927</v>
      </c>
      <c r="B514" t="s">
        <v>4153</v>
      </c>
      <c r="C514" s="3">
        <v>1712897</v>
      </c>
      <c r="D514">
        <v>57633</v>
      </c>
      <c r="E514" t="s">
        <v>56</v>
      </c>
    </row>
    <row r="515" spans="1:5" hidden="1">
      <c r="A515">
        <v>1890525</v>
      </c>
      <c r="B515" t="s">
        <v>3407</v>
      </c>
      <c r="C515" s="3">
        <v>1712368</v>
      </c>
      <c r="D515">
        <v>33503</v>
      </c>
      <c r="E515" t="s">
        <v>1073</v>
      </c>
    </row>
    <row r="516" spans="1:5" hidden="1">
      <c r="A516">
        <v>751656</v>
      </c>
      <c r="B516" t="s">
        <v>4152</v>
      </c>
      <c r="C516" s="3">
        <v>1708246</v>
      </c>
      <c r="D516">
        <v>1399</v>
      </c>
      <c r="E516" t="s">
        <v>66</v>
      </c>
    </row>
    <row r="517" spans="1:5" hidden="1">
      <c r="A517">
        <v>5210</v>
      </c>
      <c r="B517" t="s">
        <v>4151</v>
      </c>
      <c r="C517" s="3">
        <v>1706094</v>
      </c>
      <c r="D517">
        <v>7506</v>
      </c>
      <c r="E517" t="s">
        <v>86</v>
      </c>
    </row>
    <row r="518" spans="1:5" hidden="1">
      <c r="A518">
        <v>2142155</v>
      </c>
      <c r="B518" t="s">
        <v>4150</v>
      </c>
      <c r="C518" s="3">
        <v>1701973</v>
      </c>
      <c r="D518">
        <v>33867</v>
      </c>
      <c r="E518" t="s">
        <v>47</v>
      </c>
    </row>
    <row r="519" spans="1:5" hidden="1">
      <c r="A519">
        <v>3595637</v>
      </c>
      <c r="B519" t="s">
        <v>4149</v>
      </c>
      <c r="C519" s="3">
        <v>1691100</v>
      </c>
      <c r="D519">
        <v>58577</v>
      </c>
      <c r="E519" t="s">
        <v>141</v>
      </c>
    </row>
    <row r="520" spans="1:5" hidden="1">
      <c r="A520">
        <v>3374878</v>
      </c>
      <c r="B520" t="s">
        <v>2779</v>
      </c>
      <c r="C520" s="3">
        <v>1690431</v>
      </c>
      <c r="D520">
        <v>57966</v>
      </c>
      <c r="E520" t="s">
        <v>384</v>
      </c>
    </row>
    <row r="521" spans="1:5" hidden="1">
      <c r="A521">
        <v>1387605</v>
      </c>
      <c r="B521" t="s">
        <v>3815</v>
      </c>
      <c r="C521" s="3">
        <v>1688814</v>
      </c>
      <c r="D521">
        <v>32647</v>
      </c>
      <c r="E521" t="s">
        <v>47</v>
      </c>
    </row>
    <row r="522" spans="1:5" hidden="1">
      <c r="A522">
        <v>689209</v>
      </c>
      <c r="B522" t="s">
        <v>4148</v>
      </c>
      <c r="C522" s="3">
        <v>1687946</v>
      </c>
      <c r="D522">
        <v>23992</v>
      </c>
      <c r="E522" t="s">
        <v>454</v>
      </c>
    </row>
    <row r="523" spans="1:5" hidden="1">
      <c r="A523">
        <v>2339795</v>
      </c>
      <c r="B523" t="s">
        <v>4147</v>
      </c>
      <c r="C523" s="3">
        <v>1687645</v>
      </c>
      <c r="D523">
        <v>34073</v>
      </c>
      <c r="E523" t="s">
        <v>45</v>
      </c>
    </row>
    <row r="524" spans="1:5" hidden="1">
      <c r="A524">
        <v>2764212</v>
      </c>
      <c r="B524" t="s">
        <v>4146</v>
      </c>
      <c r="C524" s="3">
        <v>1680755</v>
      </c>
      <c r="D524">
        <v>34888</v>
      </c>
      <c r="E524" t="s">
        <v>1073</v>
      </c>
    </row>
    <row r="525" spans="1:5" hidden="1">
      <c r="A525">
        <v>971959</v>
      </c>
      <c r="B525" t="s">
        <v>4145</v>
      </c>
      <c r="C525" s="3">
        <v>1671856</v>
      </c>
      <c r="D525">
        <v>22559</v>
      </c>
      <c r="E525" t="s">
        <v>136</v>
      </c>
    </row>
    <row r="526" spans="1:5" hidden="1">
      <c r="A526">
        <v>936583</v>
      </c>
      <c r="B526" t="s">
        <v>4144</v>
      </c>
      <c r="C526" s="3">
        <v>1669828</v>
      </c>
      <c r="D526">
        <v>58536</v>
      </c>
      <c r="E526" t="s">
        <v>66</v>
      </c>
    </row>
    <row r="527" spans="1:5" hidden="1">
      <c r="A527">
        <v>619701</v>
      </c>
      <c r="B527" t="s">
        <v>4143</v>
      </c>
      <c r="C527" s="3">
        <v>1668741</v>
      </c>
      <c r="D527">
        <v>90215</v>
      </c>
      <c r="E527" t="s">
        <v>454</v>
      </c>
    </row>
    <row r="528" spans="1:5" hidden="1">
      <c r="A528">
        <v>786210</v>
      </c>
      <c r="B528" t="s">
        <v>4142</v>
      </c>
      <c r="C528" s="3">
        <v>1663066</v>
      </c>
      <c r="D528">
        <v>2711</v>
      </c>
      <c r="E528" t="s">
        <v>139</v>
      </c>
    </row>
    <row r="529" spans="1:5" hidden="1">
      <c r="A529">
        <v>574976</v>
      </c>
      <c r="B529" t="s">
        <v>4141</v>
      </c>
      <c r="C529" s="3">
        <v>1651499</v>
      </c>
      <c r="D529">
        <v>1265</v>
      </c>
      <c r="E529" t="s">
        <v>56</v>
      </c>
    </row>
    <row r="530" spans="1:5" hidden="1">
      <c r="A530">
        <v>24006</v>
      </c>
      <c r="B530" t="s">
        <v>2528</v>
      </c>
      <c r="C530" s="3">
        <v>1646356</v>
      </c>
      <c r="D530">
        <v>15995</v>
      </c>
      <c r="E530" t="s">
        <v>36</v>
      </c>
    </row>
    <row r="531" spans="1:5" hidden="1">
      <c r="A531">
        <v>642549</v>
      </c>
      <c r="B531" t="s">
        <v>4140</v>
      </c>
      <c r="C531" s="3">
        <v>1646105</v>
      </c>
      <c r="D531">
        <v>15219</v>
      </c>
      <c r="E531" t="s">
        <v>47</v>
      </c>
    </row>
    <row r="532" spans="1:5" hidden="1">
      <c r="A532">
        <v>895710</v>
      </c>
      <c r="B532" t="s">
        <v>4139</v>
      </c>
      <c r="C532" s="3">
        <v>1638285</v>
      </c>
      <c r="D532">
        <v>7799</v>
      </c>
      <c r="E532" t="s">
        <v>86</v>
      </c>
    </row>
    <row r="533" spans="1:5" hidden="1">
      <c r="A533">
        <v>785923</v>
      </c>
      <c r="B533" t="s">
        <v>4138</v>
      </c>
      <c r="C533" s="3">
        <v>1636413</v>
      </c>
      <c r="D533">
        <v>6623</v>
      </c>
      <c r="E533" t="s">
        <v>76</v>
      </c>
    </row>
    <row r="534" spans="1:5" hidden="1">
      <c r="A534">
        <v>3437456</v>
      </c>
      <c r="B534" t="s">
        <v>4137</v>
      </c>
      <c r="C534" s="3">
        <v>1636039</v>
      </c>
      <c r="D534">
        <v>58181</v>
      </c>
      <c r="E534" t="s">
        <v>79</v>
      </c>
    </row>
    <row r="535" spans="1:5" hidden="1">
      <c r="A535">
        <v>1718188</v>
      </c>
      <c r="B535" t="s">
        <v>4136</v>
      </c>
      <c r="C535" s="3">
        <v>1631801</v>
      </c>
      <c r="D535">
        <v>33216</v>
      </c>
      <c r="E535" t="s">
        <v>2713</v>
      </c>
    </row>
    <row r="536" spans="1:5" hidden="1">
      <c r="A536">
        <v>3216017</v>
      </c>
      <c r="B536" t="s">
        <v>4135</v>
      </c>
      <c r="C536" s="3">
        <v>1631134</v>
      </c>
      <c r="D536">
        <v>57701</v>
      </c>
      <c r="E536" t="s">
        <v>45</v>
      </c>
    </row>
    <row r="537" spans="1:5" hidden="1">
      <c r="A537">
        <v>1494914</v>
      </c>
      <c r="B537" t="s">
        <v>4134</v>
      </c>
      <c r="C537" s="3">
        <v>1627721</v>
      </c>
      <c r="D537">
        <v>33188</v>
      </c>
      <c r="E537" t="s">
        <v>36</v>
      </c>
    </row>
    <row r="538" spans="1:5" hidden="1">
      <c r="A538">
        <v>42448</v>
      </c>
      <c r="B538" t="s">
        <v>822</v>
      </c>
      <c r="C538" s="3">
        <v>1627120</v>
      </c>
      <c r="D538">
        <v>3887</v>
      </c>
      <c r="E538" t="s">
        <v>131</v>
      </c>
    </row>
    <row r="539" spans="1:5" hidden="1">
      <c r="A539">
        <v>928421</v>
      </c>
      <c r="B539" t="s">
        <v>4133</v>
      </c>
      <c r="C539" s="3">
        <v>1625536</v>
      </c>
      <c r="D539">
        <v>10363</v>
      </c>
      <c r="E539" t="s">
        <v>325</v>
      </c>
    </row>
    <row r="540" spans="1:5" hidden="1">
      <c r="A540">
        <v>716833</v>
      </c>
      <c r="B540" t="s">
        <v>4132</v>
      </c>
      <c r="C540" s="3">
        <v>1619703</v>
      </c>
      <c r="D540">
        <v>16250</v>
      </c>
      <c r="E540" t="s">
        <v>45</v>
      </c>
    </row>
    <row r="541" spans="1:5" hidden="1">
      <c r="A541">
        <v>3404207</v>
      </c>
      <c r="B541" t="s">
        <v>4131</v>
      </c>
      <c r="C541" s="3">
        <v>1614318</v>
      </c>
      <c r="D541">
        <v>58314</v>
      </c>
      <c r="E541" t="s">
        <v>45</v>
      </c>
    </row>
    <row r="542" spans="1:5" hidden="1">
      <c r="A542">
        <v>514066</v>
      </c>
      <c r="B542" t="s">
        <v>4130</v>
      </c>
      <c r="C542" s="3">
        <v>1608513</v>
      </c>
      <c r="D542">
        <v>21956</v>
      </c>
      <c r="E542" t="s">
        <v>384</v>
      </c>
    </row>
    <row r="543" spans="1:5" hidden="1">
      <c r="A543">
        <v>703767</v>
      </c>
      <c r="B543" t="s">
        <v>4129</v>
      </c>
      <c r="C543" s="3">
        <v>1596380</v>
      </c>
      <c r="D543">
        <v>23030</v>
      </c>
      <c r="E543" t="s">
        <v>384</v>
      </c>
    </row>
    <row r="544" spans="1:5" hidden="1">
      <c r="A544">
        <v>243375</v>
      </c>
      <c r="B544" t="s">
        <v>4128</v>
      </c>
      <c r="C544" s="3">
        <v>1595130</v>
      </c>
      <c r="D544">
        <v>22653</v>
      </c>
      <c r="E544" t="s">
        <v>54</v>
      </c>
    </row>
    <row r="545" spans="1:5" hidden="1">
      <c r="A545">
        <v>1412619</v>
      </c>
      <c r="B545" t="s">
        <v>4127</v>
      </c>
      <c r="C545" s="3">
        <v>1585704</v>
      </c>
      <c r="D545">
        <v>27552</v>
      </c>
      <c r="E545" t="s">
        <v>1073</v>
      </c>
    </row>
    <row r="546" spans="1:5" hidden="1">
      <c r="A546">
        <v>3109146</v>
      </c>
      <c r="B546" t="s">
        <v>4126</v>
      </c>
      <c r="C546" s="3">
        <v>1583299</v>
      </c>
      <c r="D546">
        <v>57134</v>
      </c>
      <c r="E546" t="s">
        <v>454</v>
      </c>
    </row>
    <row r="547" spans="1:5" hidden="1">
      <c r="A547">
        <v>214414</v>
      </c>
      <c r="B547" t="s">
        <v>4125</v>
      </c>
      <c r="C547" s="3">
        <v>1582933</v>
      </c>
      <c r="D547">
        <v>5969</v>
      </c>
      <c r="E547" t="s">
        <v>76</v>
      </c>
    </row>
    <row r="548" spans="1:5" hidden="1">
      <c r="A548">
        <v>3612525</v>
      </c>
      <c r="B548" t="s">
        <v>4124</v>
      </c>
      <c r="C548" s="3">
        <v>1582399</v>
      </c>
      <c r="D548">
        <v>58604</v>
      </c>
      <c r="E548" t="s">
        <v>474</v>
      </c>
    </row>
    <row r="549" spans="1:5" hidden="1">
      <c r="A549">
        <v>3419416</v>
      </c>
      <c r="B549" t="s">
        <v>4123</v>
      </c>
      <c r="C549" s="3">
        <v>1580971</v>
      </c>
      <c r="D549">
        <v>58243</v>
      </c>
      <c r="E549" t="s">
        <v>325</v>
      </c>
    </row>
    <row r="550" spans="1:5" hidden="1">
      <c r="A550">
        <v>3591282</v>
      </c>
      <c r="B550" t="s">
        <v>4122</v>
      </c>
      <c r="C550" s="3">
        <v>1575900</v>
      </c>
      <c r="D550">
        <v>58532</v>
      </c>
      <c r="E550" t="s">
        <v>349</v>
      </c>
    </row>
    <row r="551" spans="1:5" hidden="1">
      <c r="A551">
        <v>3029589</v>
      </c>
      <c r="B551" t="s">
        <v>4121</v>
      </c>
      <c r="C551" s="3">
        <v>1575250</v>
      </c>
      <c r="D551">
        <v>57244</v>
      </c>
      <c r="E551" t="s">
        <v>47</v>
      </c>
    </row>
    <row r="552" spans="1:5" hidden="1">
      <c r="A552">
        <v>807955</v>
      </c>
      <c r="B552" t="s">
        <v>1137</v>
      </c>
      <c r="C552" s="3">
        <v>1572538</v>
      </c>
      <c r="D552">
        <v>20241</v>
      </c>
      <c r="E552" t="s">
        <v>141</v>
      </c>
    </row>
    <row r="553" spans="1:5" hidden="1">
      <c r="A553">
        <v>1176881</v>
      </c>
      <c r="B553" t="s">
        <v>4120</v>
      </c>
      <c r="C553" s="3">
        <v>1568349</v>
      </c>
      <c r="D553">
        <v>32574</v>
      </c>
      <c r="E553" t="s">
        <v>141</v>
      </c>
    </row>
    <row r="554" spans="1:5" hidden="1">
      <c r="A554">
        <v>772008</v>
      </c>
      <c r="B554" t="s">
        <v>4119</v>
      </c>
      <c r="C554" s="3">
        <v>1566357</v>
      </c>
      <c r="D554">
        <v>90303</v>
      </c>
      <c r="E554" t="s">
        <v>454</v>
      </c>
    </row>
    <row r="555" spans="1:5" hidden="1">
      <c r="A555">
        <v>882701</v>
      </c>
      <c r="B555" t="s">
        <v>4118</v>
      </c>
      <c r="C555" s="3">
        <v>1563031</v>
      </c>
      <c r="D555">
        <v>18213</v>
      </c>
      <c r="E555" t="s">
        <v>134</v>
      </c>
    </row>
    <row r="556" spans="1:5" hidden="1">
      <c r="A556">
        <v>933023</v>
      </c>
      <c r="B556" t="s">
        <v>4117</v>
      </c>
      <c r="C556" s="3">
        <v>1558945</v>
      </c>
      <c r="D556">
        <v>4832</v>
      </c>
      <c r="E556" t="s">
        <v>390</v>
      </c>
    </row>
    <row r="557" spans="1:5" hidden="1">
      <c r="A557">
        <v>193809</v>
      </c>
      <c r="B557" t="s">
        <v>4116</v>
      </c>
      <c r="C557" s="3">
        <v>1543312</v>
      </c>
      <c r="D557">
        <v>23620</v>
      </c>
      <c r="E557" t="s">
        <v>454</v>
      </c>
    </row>
    <row r="558" spans="1:5" hidden="1">
      <c r="A558">
        <v>3614976</v>
      </c>
      <c r="B558" t="s">
        <v>4115</v>
      </c>
      <c r="C558" s="3">
        <v>1534009</v>
      </c>
      <c r="D558">
        <v>58696</v>
      </c>
      <c r="E558" t="s">
        <v>325</v>
      </c>
    </row>
    <row r="559" spans="1:5" hidden="1">
      <c r="A559">
        <v>962890</v>
      </c>
      <c r="B559" t="s">
        <v>4114</v>
      </c>
      <c r="C559" s="3">
        <v>1531129</v>
      </c>
      <c r="D559">
        <v>57265</v>
      </c>
      <c r="E559" t="s">
        <v>145</v>
      </c>
    </row>
    <row r="560" spans="1:5" hidden="1">
      <c r="A560">
        <v>137205</v>
      </c>
      <c r="B560" t="s">
        <v>4113</v>
      </c>
      <c r="C560" s="3">
        <v>1525860</v>
      </c>
      <c r="D560">
        <v>19531</v>
      </c>
      <c r="E560" t="s">
        <v>951</v>
      </c>
    </row>
    <row r="561" spans="1:14" hidden="1">
      <c r="A561">
        <v>428547</v>
      </c>
      <c r="B561" t="s">
        <v>4112</v>
      </c>
      <c r="C561" s="3">
        <v>1525663</v>
      </c>
      <c r="D561">
        <v>27052</v>
      </c>
      <c r="E561" t="s">
        <v>45</v>
      </c>
    </row>
    <row r="562" spans="1:14" hidden="1">
      <c r="A562">
        <v>537560</v>
      </c>
      <c r="B562" t="s">
        <v>4111</v>
      </c>
      <c r="C562" s="3">
        <v>1525058</v>
      </c>
      <c r="D562">
        <v>5551</v>
      </c>
      <c r="E562" t="s">
        <v>141</v>
      </c>
    </row>
    <row r="563" spans="1:14" hidden="1">
      <c r="A563">
        <v>674849</v>
      </c>
      <c r="B563" t="s">
        <v>4110</v>
      </c>
      <c r="C563" s="3">
        <v>1523369</v>
      </c>
      <c r="D563">
        <v>253</v>
      </c>
      <c r="E563" t="s">
        <v>47</v>
      </c>
      <c r="N563" s="24" t="s">
        <v>192</v>
      </c>
    </row>
    <row r="564" spans="1:14" hidden="1">
      <c r="A564">
        <v>2596646</v>
      </c>
      <c r="B564" t="s">
        <v>667</v>
      </c>
      <c r="C564" s="3">
        <v>1521073</v>
      </c>
      <c r="D564">
        <v>34533</v>
      </c>
      <c r="E564" t="s">
        <v>131</v>
      </c>
    </row>
    <row r="565" spans="1:14" hidden="1">
      <c r="A565">
        <v>491934</v>
      </c>
      <c r="B565" t="s">
        <v>4109</v>
      </c>
      <c r="C565" s="3">
        <v>1511400</v>
      </c>
      <c r="D565">
        <v>22257</v>
      </c>
      <c r="E565" t="s">
        <v>79</v>
      </c>
    </row>
    <row r="566" spans="1:14" hidden="1">
      <c r="A566">
        <v>165806</v>
      </c>
      <c r="B566" t="s">
        <v>4108</v>
      </c>
      <c r="C566" s="3">
        <v>1510826</v>
      </c>
      <c r="D566">
        <v>13292</v>
      </c>
      <c r="E566" t="s">
        <v>36</v>
      </c>
    </row>
    <row r="567" spans="1:14" hidden="1">
      <c r="A567">
        <v>37435</v>
      </c>
      <c r="B567" t="s">
        <v>2172</v>
      </c>
      <c r="C567" s="3">
        <v>1510787</v>
      </c>
      <c r="D567">
        <v>172</v>
      </c>
      <c r="E567" t="s">
        <v>79</v>
      </c>
      <c r="N567" s="24" t="s">
        <v>192</v>
      </c>
    </row>
    <row r="568" spans="1:14" hidden="1">
      <c r="A568">
        <v>3851427</v>
      </c>
      <c r="B568" t="s">
        <v>4107</v>
      </c>
      <c r="C568" s="3">
        <v>1498327</v>
      </c>
      <c r="D568">
        <v>15118</v>
      </c>
      <c r="E568" t="s">
        <v>68</v>
      </c>
    </row>
    <row r="569" spans="1:14" hidden="1">
      <c r="A569">
        <v>852544</v>
      </c>
      <c r="B569" t="s">
        <v>4106</v>
      </c>
      <c r="C569" s="3">
        <v>1495986</v>
      </c>
      <c r="D569">
        <v>1528</v>
      </c>
      <c r="E569" t="s">
        <v>131</v>
      </c>
    </row>
    <row r="570" spans="1:14" hidden="1">
      <c r="A570">
        <v>677644</v>
      </c>
      <c r="B570" t="s">
        <v>1060</v>
      </c>
      <c r="C570" s="3">
        <v>1493989</v>
      </c>
      <c r="D570">
        <v>16216</v>
      </c>
      <c r="E570" t="s">
        <v>131</v>
      </c>
    </row>
    <row r="571" spans="1:14" hidden="1">
      <c r="A571">
        <v>625654</v>
      </c>
      <c r="B571" t="s">
        <v>4105</v>
      </c>
      <c r="C571" s="3">
        <v>1489226</v>
      </c>
      <c r="D571">
        <v>8888</v>
      </c>
      <c r="E571" t="s">
        <v>71</v>
      </c>
    </row>
    <row r="572" spans="1:14" hidden="1">
      <c r="A572">
        <v>867650</v>
      </c>
      <c r="B572" t="s">
        <v>2253</v>
      </c>
      <c r="C572" s="3">
        <v>1486228</v>
      </c>
      <c r="D572">
        <v>20231</v>
      </c>
      <c r="E572" t="s">
        <v>141</v>
      </c>
    </row>
    <row r="573" spans="1:14" hidden="1">
      <c r="A573">
        <v>454676</v>
      </c>
      <c r="B573" t="s">
        <v>4104</v>
      </c>
      <c r="C573" s="3">
        <v>1485950</v>
      </c>
      <c r="D573">
        <v>28808</v>
      </c>
      <c r="E573" t="s">
        <v>45</v>
      </c>
    </row>
    <row r="574" spans="1:14" hidden="1">
      <c r="A574">
        <v>508346</v>
      </c>
      <c r="B574" t="s">
        <v>4103</v>
      </c>
      <c r="C574" s="3">
        <v>1483698</v>
      </c>
      <c r="D574">
        <v>10619</v>
      </c>
      <c r="E574" t="s">
        <v>71</v>
      </c>
    </row>
    <row r="575" spans="1:14" hidden="1">
      <c r="A575">
        <v>2986407</v>
      </c>
      <c r="B575" t="s">
        <v>4102</v>
      </c>
      <c r="C575" s="3">
        <v>1480441</v>
      </c>
      <c r="D575">
        <v>57077</v>
      </c>
      <c r="E575" t="s">
        <v>76</v>
      </c>
    </row>
    <row r="576" spans="1:14" hidden="1">
      <c r="A576">
        <v>2867337</v>
      </c>
      <c r="B576" t="s">
        <v>4101</v>
      </c>
      <c r="C576" s="3">
        <v>1479772</v>
      </c>
      <c r="D576">
        <v>35361</v>
      </c>
      <c r="E576" t="s">
        <v>384</v>
      </c>
    </row>
    <row r="577" spans="1:5" hidden="1">
      <c r="A577">
        <v>933863</v>
      </c>
      <c r="B577" t="s">
        <v>4100</v>
      </c>
      <c r="C577" s="3">
        <v>1477947</v>
      </c>
      <c r="D577">
        <v>24074</v>
      </c>
      <c r="E577" t="s">
        <v>384</v>
      </c>
    </row>
    <row r="578" spans="1:5" hidden="1">
      <c r="A578">
        <v>528960</v>
      </c>
      <c r="B578" t="s">
        <v>4099</v>
      </c>
      <c r="C578" s="3">
        <v>1475841</v>
      </c>
      <c r="D578">
        <v>24563</v>
      </c>
      <c r="E578" t="s">
        <v>141</v>
      </c>
    </row>
    <row r="579" spans="1:5" hidden="1">
      <c r="A579">
        <v>473266</v>
      </c>
      <c r="B579" t="s">
        <v>4098</v>
      </c>
      <c r="C579" s="3">
        <v>1472498</v>
      </c>
      <c r="D579">
        <v>23799</v>
      </c>
      <c r="E579" t="s">
        <v>141</v>
      </c>
    </row>
    <row r="580" spans="1:5" hidden="1">
      <c r="A580">
        <v>242444</v>
      </c>
      <c r="B580" t="s">
        <v>4097</v>
      </c>
      <c r="C580" s="3">
        <v>1467068</v>
      </c>
      <c r="D580">
        <v>18922</v>
      </c>
      <c r="E580" t="s">
        <v>145</v>
      </c>
    </row>
    <row r="581" spans="1:5" hidden="1">
      <c r="A581">
        <v>978118</v>
      </c>
      <c r="B581" t="s">
        <v>4096</v>
      </c>
      <c r="C581" s="3">
        <v>1465405</v>
      </c>
      <c r="D581">
        <v>7593</v>
      </c>
      <c r="E581" t="s">
        <v>86</v>
      </c>
    </row>
    <row r="582" spans="1:5" hidden="1">
      <c r="A582">
        <v>3595271</v>
      </c>
      <c r="B582" t="s">
        <v>4095</v>
      </c>
      <c r="C582" s="3">
        <v>1454894</v>
      </c>
      <c r="D582">
        <v>58513</v>
      </c>
      <c r="E582" t="s">
        <v>1073</v>
      </c>
    </row>
    <row r="583" spans="1:5" hidden="1">
      <c r="A583">
        <v>279105</v>
      </c>
      <c r="B583" t="s">
        <v>4094</v>
      </c>
      <c r="C583" s="3">
        <v>1451182</v>
      </c>
      <c r="D583">
        <v>23293</v>
      </c>
      <c r="E583" t="s">
        <v>454</v>
      </c>
    </row>
    <row r="584" spans="1:5" hidden="1">
      <c r="A584">
        <v>292908</v>
      </c>
      <c r="B584" t="s">
        <v>4093</v>
      </c>
      <c r="C584" s="3">
        <v>1446601</v>
      </c>
      <c r="D584">
        <v>6947</v>
      </c>
      <c r="E584" t="s">
        <v>36</v>
      </c>
    </row>
    <row r="585" spans="1:5" hidden="1">
      <c r="A585">
        <v>214106</v>
      </c>
      <c r="B585" t="s">
        <v>4092</v>
      </c>
      <c r="C585" s="3">
        <v>1439651</v>
      </c>
      <c r="D585">
        <v>21591</v>
      </c>
      <c r="E585" t="s">
        <v>36</v>
      </c>
    </row>
    <row r="586" spans="1:5" hidden="1">
      <c r="A586">
        <v>140362</v>
      </c>
      <c r="B586" t="s">
        <v>4091</v>
      </c>
      <c r="C586" s="3">
        <v>1435430</v>
      </c>
      <c r="D586">
        <v>20164</v>
      </c>
      <c r="E586" t="s">
        <v>384</v>
      </c>
    </row>
    <row r="587" spans="1:5" hidden="1">
      <c r="A587">
        <v>293053</v>
      </c>
      <c r="B587" t="s">
        <v>1806</v>
      </c>
      <c r="C587" s="3">
        <v>1435230</v>
      </c>
      <c r="D587">
        <v>24897</v>
      </c>
      <c r="E587" t="s">
        <v>141</v>
      </c>
    </row>
    <row r="588" spans="1:5" hidden="1">
      <c r="A588">
        <v>781028</v>
      </c>
      <c r="B588" t="s">
        <v>4090</v>
      </c>
      <c r="C588" s="3">
        <v>1431111</v>
      </c>
      <c r="D588">
        <v>8675</v>
      </c>
      <c r="E588" t="s">
        <v>325</v>
      </c>
    </row>
    <row r="589" spans="1:5" hidden="1">
      <c r="A589">
        <v>61122</v>
      </c>
      <c r="B589" t="s">
        <v>4089</v>
      </c>
      <c r="C589" s="3">
        <v>1423446</v>
      </c>
      <c r="D589">
        <v>4857</v>
      </c>
      <c r="E589" t="s">
        <v>390</v>
      </c>
    </row>
    <row r="590" spans="1:5" hidden="1">
      <c r="A590">
        <v>933975</v>
      </c>
      <c r="B590" t="s">
        <v>4088</v>
      </c>
      <c r="C590" s="3">
        <v>1423151</v>
      </c>
      <c r="D590">
        <v>17159</v>
      </c>
      <c r="E590" t="s">
        <v>54</v>
      </c>
    </row>
    <row r="591" spans="1:5" hidden="1">
      <c r="A591">
        <v>69333</v>
      </c>
      <c r="B591" t="s">
        <v>4087</v>
      </c>
      <c r="C591" s="3">
        <v>1421227</v>
      </c>
      <c r="D591">
        <v>4993</v>
      </c>
      <c r="E591" t="s">
        <v>106</v>
      </c>
    </row>
    <row r="592" spans="1:5" hidden="1">
      <c r="A592">
        <v>48374</v>
      </c>
      <c r="B592" t="s">
        <v>1909</v>
      </c>
      <c r="C592" s="3">
        <v>1416850</v>
      </c>
      <c r="D592">
        <v>28905</v>
      </c>
      <c r="E592" t="s">
        <v>131</v>
      </c>
    </row>
    <row r="593" spans="1:5" hidden="1">
      <c r="A593">
        <v>2717012</v>
      </c>
      <c r="B593" t="s">
        <v>4086</v>
      </c>
      <c r="C593" s="3">
        <v>1414995</v>
      </c>
      <c r="D593">
        <v>34940</v>
      </c>
      <c r="E593" t="s">
        <v>384</v>
      </c>
    </row>
    <row r="594" spans="1:5" hidden="1">
      <c r="A594">
        <v>340135</v>
      </c>
      <c r="B594" t="s">
        <v>4085</v>
      </c>
      <c r="C594" s="3">
        <v>1414865</v>
      </c>
      <c r="D594">
        <v>21573</v>
      </c>
      <c r="E594" t="s">
        <v>175</v>
      </c>
    </row>
    <row r="595" spans="1:5" hidden="1">
      <c r="A595">
        <v>995076</v>
      </c>
      <c r="B595" t="s">
        <v>4084</v>
      </c>
      <c r="C595" s="3">
        <v>1407956</v>
      </c>
      <c r="D595">
        <v>22134</v>
      </c>
      <c r="E595" t="s">
        <v>54</v>
      </c>
    </row>
    <row r="596" spans="1:5" hidden="1">
      <c r="A596">
        <v>890742</v>
      </c>
      <c r="B596" t="s">
        <v>4083</v>
      </c>
      <c r="C596" s="3">
        <v>1403584</v>
      </c>
      <c r="D596">
        <v>18402</v>
      </c>
      <c r="E596" t="s">
        <v>45</v>
      </c>
    </row>
    <row r="597" spans="1:5" hidden="1">
      <c r="A597">
        <v>859002</v>
      </c>
      <c r="B597" t="s">
        <v>4082</v>
      </c>
      <c r="C597" s="3">
        <v>1403024</v>
      </c>
      <c r="D597">
        <v>90188</v>
      </c>
      <c r="E597" t="s">
        <v>454</v>
      </c>
    </row>
    <row r="598" spans="1:5" hidden="1">
      <c r="A598">
        <v>150035</v>
      </c>
      <c r="B598" t="s">
        <v>4081</v>
      </c>
      <c r="C598" s="3">
        <v>1401842</v>
      </c>
      <c r="D598">
        <v>1487</v>
      </c>
      <c r="E598" t="s">
        <v>175</v>
      </c>
    </row>
    <row r="599" spans="1:5" hidden="1">
      <c r="A599">
        <v>18827</v>
      </c>
      <c r="B599" t="s">
        <v>4080</v>
      </c>
      <c r="C599" s="3">
        <v>1401037</v>
      </c>
      <c r="D599">
        <v>7900</v>
      </c>
      <c r="E599" t="s">
        <v>86</v>
      </c>
    </row>
    <row r="600" spans="1:5" hidden="1">
      <c r="A600">
        <v>163549</v>
      </c>
      <c r="B600" t="s">
        <v>4079</v>
      </c>
      <c r="C600" s="3">
        <v>1399926</v>
      </c>
      <c r="D600">
        <v>19772</v>
      </c>
      <c r="E600" t="s">
        <v>145</v>
      </c>
    </row>
    <row r="601" spans="1:5" hidden="1">
      <c r="A601">
        <v>2808602</v>
      </c>
      <c r="B601" t="s">
        <v>4078</v>
      </c>
      <c r="C601" s="3">
        <v>1396934</v>
      </c>
      <c r="D601">
        <v>35278</v>
      </c>
      <c r="E601" t="s">
        <v>390</v>
      </c>
    </row>
    <row r="602" spans="1:5" hidden="1">
      <c r="A602">
        <v>398668</v>
      </c>
      <c r="B602" t="s">
        <v>4077</v>
      </c>
      <c r="C602" s="3">
        <v>1393647</v>
      </c>
      <c r="D602">
        <v>23472</v>
      </c>
      <c r="E602" t="s">
        <v>384</v>
      </c>
    </row>
    <row r="603" spans="1:5" hidden="1">
      <c r="A603">
        <v>237066</v>
      </c>
      <c r="B603" t="s">
        <v>4076</v>
      </c>
      <c r="C603" s="3">
        <v>1392652</v>
      </c>
      <c r="D603">
        <v>22957</v>
      </c>
      <c r="E603" t="s">
        <v>141</v>
      </c>
    </row>
    <row r="604" spans="1:5" hidden="1">
      <c r="A604">
        <v>187947</v>
      </c>
      <c r="B604" t="s">
        <v>4075</v>
      </c>
      <c r="C604" s="3">
        <v>1391958</v>
      </c>
      <c r="D604">
        <v>14521</v>
      </c>
      <c r="E604" t="s">
        <v>47</v>
      </c>
    </row>
    <row r="605" spans="1:5" hidden="1">
      <c r="A605">
        <v>264772</v>
      </c>
      <c r="B605" t="s">
        <v>4074</v>
      </c>
      <c r="C605" s="3">
        <v>1390254</v>
      </c>
      <c r="D605">
        <v>32551</v>
      </c>
      <c r="E605" t="s">
        <v>454</v>
      </c>
    </row>
    <row r="606" spans="1:5" hidden="1">
      <c r="A606">
        <v>237619</v>
      </c>
      <c r="B606" t="s">
        <v>1860</v>
      </c>
      <c r="C606" s="3">
        <v>1390142</v>
      </c>
      <c r="D606">
        <v>20741</v>
      </c>
      <c r="E606" t="s">
        <v>36</v>
      </c>
    </row>
    <row r="607" spans="1:5" hidden="1">
      <c r="A607">
        <v>161273</v>
      </c>
      <c r="B607" t="s">
        <v>4073</v>
      </c>
      <c r="C607" s="3">
        <v>1386709</v>
      </c>
      <c r="D607">
        <v>26484</v>
      </c>
      <c r="E607" t="s">
        <v>454</v>
      </c>
    </row>
    <row r="608" spans="1:5" hidden="1">
      <c r="A608">
        <v>2009605</v>
      </c>
      <c r="B608" t="s">
        <v>4072</v>
      </c>
      <c r="C608" s="3">
        <v>1376396</v>
      </c>
      <c r="D608">
        <v>33758</v>
      </c>
      <c r="E608" t="s">
        <v>136</v>
      </c>
    </row>
    <row r="609" spans="1:5" hidden="1">
      <c r="A609">
        <v>939249</v>
      </c>
      <c r="B609" t="s">
        <v>4071</v>
      </c>
      <c r="C609" s="3">
        <v>1373920</v>
      </c>
      <c r="D609">
        <v>14382</v>
      </c>
      <c r="E609" t="s">
        <v>47</v>
      </c>
    </row>
    <row r="610" spans="1:5" hidden="1">
      <c r="A610">
        <v>290052</v>
      </c>
      <c r="B610" t="s">
        <v>4070</v>
      </c>
      <c r="C610" s="3">
        <v>1373864</v>
      </c>
      <c r="D610">
        <v>17633</v>
      </c>
      <c r="E610" t="s">
        <v>71</v>
      </c>
    </row>
    <row r="611" spans="1:5" hidden="1">
      <c r="A611">
        <v>589943</v>
      </c>
      <c r="B611" t="s">
        <v>4069</v>
      </c>
      <c r="C611" s="3">
        <v>1371963</v>
      </c>
      <c r="D611">
        <v>14207</v>
      </c>
      <c r="E611" t="s">
        <v>47</v>
      </c>
    </row>
    <row r="612" spans="1:5" hidden="1">
      <c r="A612">
        <v>2524797</v>
      </c>
      <c r="B612" t="s">
        <v>776</v>
      </c>
      <c r="C612" s="3">
        <v>1370387</v>
      </c>
      <c r="D612">
        <v>34295</v>
      </c>
      <c r="E612" t="s">
        <v>145</v>
      </c>
    </row>
    <row r="613" spans="1:5" hidden="1">
      <c r="A613">
        <v>578255</v>
      </c>
      <c r="B613" t="s">
        <v>2537</v>
      </c>
      <c r="C613" s="3">
        <v>1370041</v>
      </c>
      <c r="D613">
        <v>12769</v>
      </c>
      <c r="E613" t="s">
        <v>141</v>
      </c>
    </row>
    <row r="614" spans="1:5" hidden="1">
      <c r="A614">
        <v>5050028</v>
      </c>
      <c r="B614" t="s">
        <v>3061</v>
      </c>
      <c r="C614" s="3">
        <v>1366973</v>
      </c>
      <c r="D614">
        <v>59093</v>
      </c>
      <c r="E614" t="s">
        <v>68</v>
      </c>
    </row>
    <row r="615" spans="1:5" hidden="1">
      <c r="A615">
        <v>3437157</v>
      </c>
      <c r="B615" t="s">
        <v>4068</v>
      </c>
      <c r="C615" s="3">
        <v>1364103</v>
      </c>
      <c r="D615">
        <v>58255</v>
      </c>
      <c r="E615" t="s">
        <v>84</v>
      </c>
    </row>
    <row r="616" spans="1:5" hidden="1">
      <c r="A616">
        <v>407506</v>
      </c>
      <c r="B616" t="s">
        <v>4067</v>
      </c>
      <c r="C616" s="3">
        <v>1362062</v>
      </c>
      <c r="D616">
        <v>18198</v>
      </c>
      <c r="E616" t="s">
        <v>134</v>
      </c>
    </row>
    <row r="617" spans="1:5" hidden="1">
      <c r="A617">
        <v>397540</v>
      </c>
      <c r="B617" t="s">
        <v>4066</v>
      </c>
      <c r="C617" s="3">
        <v>1353866</v>
      </c>
      <c r="D617">
        <v>3864</v>
      </c>
      <c r="E617" t="s">
        <v>131</v>
      </c>
    </row>
    <row r="618" spans="1:5" hidden="1">
      <c r="A618">
        <v>768074</v>
      </c>
      <c r="B618" t="s">
        <v>4065</v>
      </c>
      <c r="C618" s="3">
        <v>1341968</v>
      </c>
      <c r="D618">
        <v>29058</v>
      </c>
      <c r="E618" t="s">
        <v>56</v>
      </c>
    </row>
    <row r="619" spans="1:5" hidden="1">
      <c r="A619">
        <v>876700</v>
      </c>
      <c r="B619" t="s">
        <v>4064</v>
      </c>
      <c r="C619" s="3">
        <v>1341767</v>
      </c>
      <c r="D619">
        <v>17764</v>
      </c>
      <c r="E619" t="s">
        <v>696</v>
      </c>
    </row>
    <row r="620" spans="1:5" hidden="1">
      <c r="A620">
        <v>326858</v>
      </c>
      <c r="B620" t="s">
        <v>4063</v>
      </c>
      <c r="C620" s="3">
        <v>1339634</v>
      </c>
      <c r="D620">
        <v>4016</v>
      </c>
      <c r="E620" t="s">
        <v>118</v>
      </c>
    </row>
    <row r="621" spans="1:5" hidden="1">
      <c r="A621">
        <v>595430</v>
      </c>
      <c r="B621" t="s">
        <v>4062</v>
      </c>
      <c r="C621" s="3">
        <v>1338374</v>
      </c>
      <c r="D621">
        <v>5744</v>
      </c>
      <c r="E621" t="s">
        <v>45</v>
      </c>
    </row>
    <row r="622" spans="1:5" hidden="1">
      <c r="A622">
        <v>521804</v>
      </c>
      <c r="B622" t="s">
        <v>4061</v>
      </c>
      <c r="C622" s="3">
        <v>1338214</v>
      </c>
      <c r="D622">
        <v>7153</v>
      </c>
      <c r="E622" t="s">
        <v>36</v>
      </c>
    </row>
    <row r="623" spans="1:5" hidden="1">
      <c r="A623">
        <v>628178</v>
      </c>
      <c r="B623" t="s">
        <v>4060</v>
      </c>
      <c r="C623" s="3">
        <v>1336835</v>
      </c>
      <c r="D623">
        <v>30846</v>
      </c>
      <c r="E623" t="s">
        <v>79</v>
      </c>
    </row>
    <row r="624" spans="1:5" hidden="1">
      <c r="A624">
        <v>212522</v>
      </c>
      <c r="B624" t="s">
        <v>4059</v>
      </c>
      <c r="C624" s="3">
        <v>1335490</v>
      </c>
      <c r="D624">
        <v>11112</v>
      </c>
      <c r="E624" t="s">
        <v>86</v>
      </c>
    </row>
    <row r="625" spans="1:5" hidden="1">
      <c r="A625">
        <v>507509</v>
      </c>
      <c r="B625" t="s">
        <v>4058</v>
      </c>
      <c r="C625" s="3">
        <v>1334086</v>
      </c>
      <c r="D625">
        <v>18199</v>
      </c>
      <c r="E625" t="s">
        <v>134</v>
      </c>
    </row>
    <row r="626" spans="1:5" hidden="1">
      <c r="A626">
        <v>613343</v>
      </c>
      <c r="B626" t="s">
        <v>4057</v>
      </c>
      <c r="C626" s="3">
        <v>1333230</v>
      </c>
      <c r="D626">
        <v>3775</v>
      </c>
      <c r="E626" t="s">
        <v>45</v>
      </c>
    </row>
    <row r="627" spans="1:5" hidden="1">
      <c r="A627">
        <v>355858</v>
      </c>
      <c r="B627" t="s">
        <v>822</v>
      </c>
      <c r="C627" s="3">
        <v>1330030</v>
      </c>
      <c r="D627">
        <v>14712</v>
      </c>
      <c r="E627" t="s">
        <v>118</v>
      </c>
    </row>
    <row r="628" spans="1:5" hidden="1">
      <c r="A628">
        <v>247908</v>
      </c>
      <c r="B628" t="s">
        <v>4056</v>
      </c>
      <c r="C628" s="3">
        <v>1326716</v>
      </c>
      <c r="D628">
        <v>13063</v>
      </c>
      <c r="E628" t="s">
        <v>951</v>
      </c>
    </row>
    <row r="629" spans="1:5" hidden="1">
      <c r="A629">
        <v>568470</v>
      </c>
      <c r="B629" t="s">
        <v>4055</v>
      </c>
      <c r="C629" s="3">
        <v>1326463</v>
      </c>
      <c r="D629">
        <v>29523</v>
      </c>
      <c r="E629" t="s">
        <v>41</v>
      </c>
    </row>
    <row r="630" spans="1:5" hidden="1">
      <c r="A630">
        <v>923752</v>
      </c>
      <c r="B630" t="s">
        <v>4054</v>
      </c>
      <c r="C630" s="3">
        <v>1323331</v>
      </c>
      <c r="D630">
        <v>27046</v>
      </c>
      <c r="E630" t="s">
        <v>52</v>
      </c>
    </row>
    <row r="631" spans="1:5" hidden="1">
      <c r="A631">
        <v>525549</v>
      </c>
      <c r="B631" t="s">
        <v>4053</v>
      </c>
      <c r="C631" s="3">
        <v>1322152</v>
      </c>
      <c r="D631">
        <v>15091</v>
      </c>
      <c r="E631" t="s">
        <v>145</v>
      </c>
    </row>
    <row r="632" spans="1:5" hidden="1">
      <c r="A632">
        <v>371924</v>
      </c>
      <c r="B632" t="s">
        <v>536</v>
      </c>
      <c r="C632" s="3">
        <v>1319811</v>
      </c>
      <c r="D632">
        <v>7848</v>
      </c>
      <c r="E632" t="s">
        <v>86</v>
      </c>
    </row>
    <row r="633" spans="1:5" hidden="1">
      <c r="A633">
        <v>754929</v>
      </c>
      <c r="B633" t="s">
        <v>4052</v>
      </c>
      <c r="C633" s="3">
        <v>1318594</v>
      </c>
      <c r="D633">
        <v>6821</v>
      </c>
      <c r="E633" t="s">
        <v>325</v>
      </c>
    </row>
    <row r="634" spans="1:5" hidden="1">
      <c r="A634">
        <v>132554</v>
      </c>
      <c r="B634" t="s">
        <v>4051</v>
      </c>
      <c r="C634" s="3">
        <v>1316588</v>
      </c>
      <c r="D634">
        <v>14816</v>
      </c>
      <c r="E634" t="s">
        <v>474</v>
      </c>
    </row>
    <row r="635" spans="1:5" hidden="1">
      <c r="A635">
        <v>680354</v>
      </c>
      <c r="B635" t="s">
        <v>4050</v>
      </c>
      <c r="C635" s="3">
        <v>1314529</v>
      </c>
      <c r="D635">
        <v>1143</v>
      </c>
      <c r="E635" t="s">
        <v>52</v>
      </c>
    </row>
    <row r="636" spans="1:5" hidden="1">
      <c r="A636">
        <v>3146150</v>
      </c>
      <c r="B636" t="s">
        <v>4049</v>
      </c>
      <c r="C636" s="3">
        <v>1312272</v>
      </c>
      <c r="D636">
        <v>57369</v>
      </c>
      <c r="E636" t="s">
        <v>349</v>
      </c>
    </row>
    <row r="637" spans="1:5" hidden="1">
      <c r="A637">
        <v>490450</v>
      </c>
      <c r="B637" t="s">
        <v>4048</v>
      </c>
      <c r="C637" s="3">
        <v>1307762</v>
      </c>
      <c r="D637">
        <v>18355</v>
      </c>
      <c r="E637" t="s">
        <v>141</v>
      </c>
    </row>
    <row r="638" spans="1:5" hidden="1">
      <c r="A638">
        <v>2339900</v>
      </c>
      <c r="B638" t="s">
        <v>4047</v>
      </c>
      <c r="C638" s="3">
        <v>1301172</v>
      </c>
      <c r="D638">
        <v>34076</v>
      </c>
      <c r="E638" t="s">
        <v>45</v>
      </c>
    </row>
    <row r="639" spans="1:5" hidden="1">
      <c r="A639">
        <v>750239</v>
      </c>
      <c r="B639" t="s">
        <v>4046</v>
      </c>
      <c r="C639" s="3">
        <v>1298814</v>
      </c>
      <c r="D639">
        <v>12406</v>
      </c>
      <c r="E639" t="s">
        <v>45</v>
      </c>
    </row>
    <row r="640" spans="1:5" hidden="1">
      <c r="A640">
        <v>641775</v>
      </c>
      <c r="B640" t="s">
        <v>4045</v>
      </c>
      <c r="C640" s="3">
        <v>1295401</v>
      </c>
      <c r="D640">
        <v>30011</v>
      </c>
      <c r="E640" t="s">
        <v>86</v>
      </c>
    </row>
    <row r="641" spans="1:5" hidden="1">
      <c r="A641">
        <v>403179</v>
      </c>
      <c r="B641" t="s">
        <v>4044</v>
      </c>
      <c r="C641" s="3">
        <v>1295342</v>
      </c>
      <c r="D641">
        <v>28405</v>
      </c>
      <c r="E641" t="s">
        <v>56</v>
      </c>
    </row>
    <row r="642" spans="1:5" hidden="1">
      <c r="A642">
        <v>564557</v>
      </c>
      <c r="B642" t="s">
        <v>4043</v>
      </c>
      <c r="C642" s="3">
        <v>1294446</v>
      </c>
      <c r="D642">
        <v>26856</v>
      </c>
      <c r="E642" t="s">
        <v>141</v>
      </c>
    </row>
    <row r="643" spans="1:5" hidden="1">
      <c r="A643">
        <v>783161</v>
      </c>
      <c r="B643" t="s">
        <v>4042</v>
      </c>
      <c r="C643" s="3">
        <v>1292591</v>
      </c>
      <c r="D643">
        <v>3440</v>
      </c>
      <c r="E643" t="s">
        <v>384</v>
      </c>
    </row>
    <row r="644" spans="1:5" hidden="1">
      <c r="A644">
        <v>186744</v>
      </c>
      <c r="B644" t="s">
        <v>2457</v>
      </c>
      <c r="C644" s="3">
        <v>1291799</v>
      </c>
      <c r="D644">
        <v>4433</v>
      </c>
      <c r="E644" t="s">
        <v>47</v>
      </c>
    </row>
    <row r="645" spans="1:5" hidden="1">
      <c r="A645">
        <v>785473</v>
      </c>
      <c r="B645" t="s">
        <v>297</v>
      </c>
      <c r="C645" s="3">
        <v>1289704</v>
      </c>
      <c r="D645">
        <v>29961</v>
      </c>
      <c r="E645" t="s">
        <v>41</v>
      </c>
    </row>
    <row r="646" spans="1:5" hidden="1">
      <c r="A646">
        <v>173575</v>
      </c>
      <c r="B646" t="s">
        <v>1057</v>
      </c>
      <c r="C646" s="3">
        <v>1287919</v>
      </c>
      <c r="D646">
        <v>26336</v>
      </c>
      <c r="E646" t="s">
        <v>454</v>
      </c>
    </row>
    <row r="647" spans="1:5" hidden="1">
      <c r="A647">
        <v>233554</v>
      </c>
      <c r="B647" t="s">
        <v>4041</v>
      </c>
      <c r="C647" s="3">
        <v>1286460</v>
      </c>
      <c r="D647">
        <v>9123</v>
      </c>
      <c r="E647" t="s">
        <v>136</v>
      </c>
    </row>
    <row r="648" spans="1:5" hidden="1">
      <c r="A648">
        <v>497039</v>
      </c>
      <c r="B648" t="s">
        <v>591</v>
      </c>
      <c r="C648" s="3">
        <v>1285083</v>
      </c>
      <c r="D648">
        <v>22354</v>
      </c>
      <c r="E648" t="s">
        <v>175</v>
      </c>
    </row>
    <row r="649" spans="1:5" hidden="1">
      <c r="A649">
        <v>554857</v>
      </c>
      <c r="B649" t="s">
        <v>4040</v>
      </c>
      <c r="C649" s="3">
        <v>1284481</v>
      </c>
      <c r="D649">
        <v>20488</v>
      </c>
      <c r="E649" t="s">
        <v>43</v>
      </c>
    </row>
    <row r="650" spans="1:5" hidden="1">
      <c r="A650">
        <v>324863</v>
      </c>
      <c r="B650" t="s">
        <v>708</v>
      </c>
      <c r="C650" s="3">
        <v>1283559</v>
      </c>
      <c r="D650">
        <v>18059</v>
      </c>
      <c r="E650" t="s">
        <v>1232</v>
      </c>
    </row>
    <row r="651" spans="1:5" hidden="1">
      <c r="A651">
        <v>914648</v>
      </c>
      <c r="B651" t="s">
        <v>4039</v>
      </c>
      <c r="C651" s="3">
        <v>1278148</v>
      </c>
      <c r="D651">
        <v>8870</v>
      </c>
      <c r="E651" t="s">
        <v>106</v>
      </c>
    </row>
    <row r="652" spans="1:5" hidden="1">
      <c r="A652">
        <v>3248849</v>
      </c>
      <c r="B652" t="s">
        <v>4038</v>
      </c>
      <c r="C652" s="3">
        <v>1277238</v>
      </c>
      <c r="D652">
        <v>57742</v>
      </c>
      <c r="E652" t="s">
        <v>325</v>
      </c>
    </row>
    <row r="653" spans="1:5" hidden="1">
      <c r="A653">
        <v>473042</v>
      </c>
      <c r="B653" t="s">
        <v>4037</v>
      </c>
      <c r="C653" s="3">
        <v>1275110</v>
      </c>
      <c r="D653">
        <v>5854</v>
      </c>
      <c r="E653" t="s">
        <v>139</v>
      </c>
    </row>
    <row r="654" spans="1:5" hidden="1">
      <c r="A654">
        <v>886204</v>
      </c>
      <c r="B654" t="s">
        <v>3621</v>
      </c>
      <c r="C654" s="3">
        <v>1274100</v>
      </c>
      <c r="D654">
        <v>23298</v>
      </c>
      <c r="E654" t="s">
        <v>454</v>
      </c>
    </row>
    <row r="655" spans="1:5" hidden="1">
      <c r="A655">
        <v>2913887</v>
      </c>
      <c r="B655" t="s">
        <v>4036</v>
      </c>
      <c r="C655" s="3">
        <v>1274031</v>
      </c>
      <c r="D655">
        <v>35465</v>
      </c>
      <c r="E655" t="s">
        <v>34</v>
      </c>
    </row>
    <row r="656" spans="1:5" hidden="1">
      <c r="A656">
        <v>289515</v>
      </c>
      <c r="B656" t="s">
        <v>4035</v>
      </c>
      <c r="C656" s="3">
        <v>1271086</v>
      </c>
      <c r="D656">
        <v>8405</v>
      </c>
      <c r="E656" t="s">
        <v>86</v>
      </c>
    </row>
    <row r="657" spans="1:14" hidden="1">
      <c r="A657">
        <v>294779</v>
      </c>
      <c r="B657" t="s">
        <v>4034</v>
      </c>
      <c r="C657" s="3">
        <v>1268014</v>
      </c>
      <c r="D657">
        <v>28453</v>
      </c>
      <c r="E657" t="s">
        <v>56</v>
      </c>
    </row>
    <row r="658" spans="1:14" hidden="1">
      <c r="A658">
        <v>631422</v>
      </c>
      <c r="B658" t="s">
        <v>4033</v>
      </c>
      <c r="C658" s="3">
        <v>1260905</v>
      </c>
      <c r="D658">
        <v>2102</v>
      </c>
      <c r="E658" t="s">
        <v>275</v>
      </c>
    </row>
    <row r="659" spans="1:14" hidden="1">
      <c r="A659">
        <v>676478</v>
      </c>
      <c r="B659" t="s">
        <v>4032</v>
      </c>
      <c r="C659" s="3">
        <v>1259565</v>
      </c>
      <c r="D659">
        <v>27861</v>
      </c>
      <c r="E659" t="s">
        <v>86</v>
      </c>
    </row>
    <row r="660" spans="1:14" hidden="1">
      <c r="A660">
        <v>656470</v>
      </c>
      <c r="B660" t="s">
        <v>4031</v>
      </c>
      <c r="C660" s="3">
        <v>1259099</v>
      </c>
      <c r="D660">
        <v>17964</v>
      </c>
      <c r="E660" t="s">
        <v>54</v>
      </c>
    </row>
    <row r="661" spans="1:14" hidden="1">
      <c r="A661">
        <v>241607</v>
      </c>
      <c r="B661" t="s">
        <v>4030</v>
      </c>
      <c r="C661" s="3">
        <v>1256735</v>
      </c>
      <c r="D661">
        <v>17748</v>
      </c>
      <c r="E661" t="s">
        <v>951</v>
      </c>
    </row>
    <row r="662" spans="1:14" hidden="1">
      <c r="A662">
        <v>773470</v>
      </c>
      <c r="B662" t="s">
        <v>4029</v>
      </c>
      <c r="C662" s="3">
        <v>1247452</v>
      </c>
      <c r="D662">
        <v>32282</v>
      </c>
      <c r="E662" t="s">
        <v>384</v>
      </c>
    </row>
    <row r="663" spans="1:14" hidden="1">
      <c r="A663">
        <v>703552</v>
      </c>
      <c r="B663" t="s">
        <v>4028</v>
      </c>
      <c r="C663" s="3">
        <v>1243721</v>
      </c>
      <c r="D663">
        <v>3256</v>
      </c>
      <c r="E663" t="s">
        <v>141</v>
      </c>
    </row>
    <row r="664" spans="1:14" hidden="1">
      <c r="A664">
        <v>2760102</v>
      </c>
      <c r="B664" t="s">
        <v>4027</v>
      </c>
      <c r="C664" s="3">
        <v>1243545</v>
      </c>
      <c r="D664">
        <v>35005</v>
      </c>
      <c r="E664" t="s">
        <v>336</v>
      </c>
    </row>
    <row r="665" spans="1:14" hidden="1">
      <c r="A665">
        <v>3284490</v>
      </c>
      <c r="B665" t="s">
        <v>2472</v>
      </c>
      <c r="C665" s="3">
        <v>1242953</v>
      </c>
      <c r="D665">
        <v>57813</v>
      </c>
      <c r="E665" t="s">
        <v>71</v>
      </c>
    </row>
    <row r="666" spans="1:14" hidden="1">
      <c r="A666">
        <v>3158546</v>
      </c>
      <c r="B666" t="s">
        <v>4026</v>
      </c>
      <c r="C666" s="3">
        <v>1241291</v>
      </c>
      <c r="D666">
        <v>57607</v>
      </c>
      <c r="E666" t="s">
        <v>129</v>
      </c>
    </row>
    <row r="667" spans="1:14" hidden="1">
      <c r="A667">
        <v>522847</v>
      </c>
      <c r="B667" t="s">
        <v>4025</v>
      </c>
      <c r="C667" s="3">
        <v>1239472</v>
      </c>
      <c r="D667">
        <v>9314</v>
      </c>
      <c r="E667" t="s">
        <v>139</v>
      </c>
    </row>
    <row r="668" spans="1:14" hidden="1">
      <c r="A668">
        <v>698144</v>
      </c>
      <c r="B668" t="s">
        <v>4024</v>
      </c>
      <c r="C668" s="3">
        <v>1238376</v>
      </c>
      <c r="D668">
        <v>287</v>
      </c>
      <c r="E668" t="s">
        <v>139</v>
      </c>
      <c r="N668" t="s">
        <v>192</v>
      </c>
    </row>
    <row r="669" spans="1:14" hidden="1">
      <c r="A669">
        <v>645317</v>
      </c>
      <c r="B669" t="s">
        <v>4023</v>
      </c>
      <c r="C669" s="3">
        <v>1237461</v>
      </c>
      <c r="D669">
        <v>660</v>
      </c>
      <c r="E669" t="s">
        <v>36</v>
      </c>
      <c r="N669" t="s">
        <v>192</v>
      </c>
    </row>
    <row r="670" spans="1:14" hidden="1">
      <c r="A670">
        <v>289702</v>
      </c>
      <c r="B670" t="s">
        <v>4022</v>
      </c>
      <c r="C670" s="3">
        <v>1237204</v>
      </c>
      <c r="D670">
        <v>17658</v>
      </c>
      <c r="E670" t="s">
        <v>951</v>
      </c>
    </row>
    <row r="671" spans="1:14" hidden="1">
      <c r="A671">
        <v>61355</v>
      </c>
      <c r="B671" t="s">
        <v>4021</v>
      </c>
      <c r="C671" s="3">
        <v>1233944</v>
      </c>
      <c r="D671">
        <v>6063</v>
      </c>
      <c r="E671" t="s">
        <v>118</v>
      </c>
    </row>
    <row r="672" spans="1:14" hidden="1">
      <c r="A672">
        <v>59316</v>
      </c>
      <c r="B672" t="s">
        <v>4020</v>
      </c>
      <c r="C672" s="3">
        <v>1231695</v>
      </c>
      <c r="D672">
        <v>698</v>
      </c>
      <c r="E672" t="s">
        <v>86</v>
      </c>
      <c r="N672" t="s">
        <v>256</v>
      </c>
    </row>
    <row r="673" spans="1:5" hidden="1">
      <c r="A673">
        <v>732918</v>
      </c>
      <c r="B673" t="s">
        <v>4019</v>
      </c>
      <c r="C673" s="3">
        <v>1231268</v>
      </c>
      <c r="D673">
        <v>14359</v>
      </c>
      <c r="E673" t="s">
        <v>86</v>
      </c>
    </row>
    <row r="674" spans="1:5" hidden="1">
      <c r="A674">
        <v>2471239</v>
      </c>
      <c r="B674" t="s">
        <v>4018</v>
      </c>
      <c r="C674" s="3">
        <v>1228137</v>
      </c>
      <c r="D674">
        <v>34294</v>
      </c>
      <c r="E674" t="s">
        <v>390</v>
      </c>
    </row>
    <row r="675" spans="1:5" hidden="1">
      <c r="A675">
        <v>2692753</v>
      </c>
      <c r="B675" t="s">
        <v>4017</v>
      </c>
      <c r="C675" s="3">
        <v>1221060</v>
      </c>
      <c r="D675">
        <v>34837</v>
      </c>
      <c r="E675" t="s">
        <v>164</v>
      </c>
    </row>
    <row r="676" spans="1:5" hidden="1">
      <c r="A676">
        <v>960935</v>
      </c>
      <c r="B676" t="s">
        <v>4016</v>
      </c>
      <c r="C676" s="3">
        <v>1220650</v>
      </c>
      <c r="D676">
        <v>2138</v>
      </c>
      <c r="E676" t="s">
        <v>79</v>
      </c>
    </row>
    <row r="677" spans="1:5" hidden="1">
      <c r="A677">
        <v>176101</v>
      </c>
      <c r="B677" t="s">
        <v>4015</v>
      </c>
      <c r="C677" s="3">
        <v>1219002</v>
      </c>
      <c r="D677">
        <v>12944</v>
      </c>
      <c r="E677" t="s">
        <v>36</v>
      </c>
    </row>
    <row r="678" spans="1:5" hidden="1">
      <c r="A678">
        <v>771458</v>
      </c>
      <c r="B678" t="s">
        <v>236</v>
      </c>
      <c r="C678" s="3">
        <v>1215580</v>
      </c>
      <c r="D678">
        <v>2240</v>
      </c>
      <c r="E678" t="s">
        <v>39</v>
      </c>
    </row>
    <row r="679" spans="1:5" hidden="1">
      <c r="A679">
        <v>2970657</v>
      </c>
      <c r="B679" t="s">
        <v>4014</v>
      </c>
      <c r="C679" s="3">
        <v>1213973</v>
      </c>
      <c r="D679">
        <v>57103</v>
      </c>
      <c r="E679" t="s">
        <v>45</v>
      </c>
    </row>
    <row r="680" spans="1:5" hidden="1">
      <c r="A680">
        <v>852713</v>
      </c>
      <c r="B680" t="s">
        <v>4013</v>
      </c>
      <c r="C680" s="3">
        <v>1212554</v>
      </c>
      <c r="D680">
        <v>7714</v>
      </c>
      <c r="E680" t="s">
        <v>86</v>
      </c>
    </row>
    <row r="681" spans="1:5" hidden="1">
      <c r="A681">
        <v>282075</v>
      </c>
      <c r="B681" t="s">
        <v>4012</v>
      </c>
      <c r="C681" s="3">
        <v>1212241</v>
      </c>
      <c r="D681">
        <v>29520</v>
      </c>
      <c r="E681" t="s">
        <v>86</v>
      </c>
    </row>
    <row r="682" spans="1:5" hidden="1">
      <c r="A682">
        <v>375043</v>
      </c>
      <c r="B682" t="s">
        <v>4011</v>
      </c>
      <c r="C682" s="3">
        <v>1209673</v>
      </c>
      <c r="D682">
        <v>3809</v>
      </c>
      <c r="E682" t="s">
        <v>45</v>
      </c>
    </row>
    <row r="683" spans="1:5" hidden="1">
      <c r="A683">
        <v>3141726</v>
      </c>
      <c r="B683" t="s">
        <v>4010</v>
      </c>
      <c r="C683" s="3">
        <v>1208947</v>
      </c>
      <c r="D683">
        <v>57415</v>
      </c>
      <c r="E683" t="s">
        <v>139</v>
      </c>
    </row>
    <row r="684" spans="1:5" hidden="1">
      <c r="A684">
        <v>3690596</v>
      </c>
      <c r="B684" t="s">
        <v>4009</v>
      </c>
      <c r="C684" s="3">
        <v>1208529</v>
      </c>
      <c r="D684">
        <v>58719</v>
      </c>
      <c r="E684" t="s">
        <v>84</v>
      </c>
    </row>
    <row r="685" spans="1:5" hidden="1">
      <c r="A685">
        <v>468806</v>
      </c>
      <c r="B685" t="s">
        <v>3380</v>
      </c>
      <c r="C685" s="3">
        <v>1208005</v>
      </c>
      <c r="D685">
        <v>19690</v>
      </c>
      <c r="E685" t="s">
        <v>951</v>
      </c>
    </row>
    <row r="686" spans="1:5" hidden="1">
      <c r="A686">
        <v>540551</v>
      </c>
      <c r="B686" t="s">
        <v>4008</v>
      </c>
      <c r="C686" s="3">
        <v>1205032</v>
      </c>
      <c r="D686">
        <v>4009</v>
      </c>
      <c r="E686" t="s">
        <v>118</v>
      </c>
    </row>
    <row r="687" spans="1:5" hidden="1">
      <c r="A687">
        <v>3633173</v>
      </c>
      <c r="B687" t="s">
        <v>4007</v>
      </c>
      <c r="C687" s="3">
        <v>1203630</v>
      </c>
      <c r="D687">
        <v>58424</v>
      </c>
      <c r="E687" t="s">
        <v>36</v>
      </c>
    </row>
    <row r="688" spans="1:5" hidden="1">
      <c r="A688">
        <v>806846</v>
      </c>
      <c r="B688" t="s">
        <v>4006</v>
      </c>
      <c r="C688" s="3">
        <v>1201814</v>
      </c>
      <c r="D688">
        <v>12517</v>
      </c>
      <c r="E688" t="s">
        <v>145</v>
      </c>
    </row>
    <row r="689" spans="1:5" hidden="1">
      <c r="A689">
        <v>3228908</v>
      </c>
      <c r="B689" t="s">
        <v>4005</v>
      </c>
      <c r="C689" s="3">
        <v>1198557</v>
      </c>
      <c r="D689">
        <v>57449</v>
      </c>
      <c r="E689" t="s">
        <v>54</v>
      </c>
    </row>
    <row r="690" spans="1:5" hidden="1">
      <c r="A690">
        <v>622774</v>
      </c>
      <c r="B690" t="s">
        <v>1130</v>
      </c>
      <c r="C690" s="3">
        <v>1195597</v>
      </c>
      <c r="D690">
        <v>9204</v>
      </c>
      <c r="E690" t="s">
        <v>54</v>
      </c>
    </row>
    <row r="691" spans="1:5" hidden="1">
      <c r="A691">
        <v>29636</v>
      </c>
      <c r="B691" t="s">
        <v>4004</v>
      </c>
      <c r="C691" s="3">
        <v>1195261</v>
      </c>
      <c r="D691">
        <v>12204</v>
      </c>
      <c r="E691" t="s">
        <v>106</v>
      </c>
    </row>
    <row r="692" spans="1:5" hidden="1">
      <c r="A692">
        <v>239613</v>
      </c>
      <c r="B692" t="s">
        <v>4003</v>
      </c>
      <c r="C692" s="3">
        <v>1191136</v>
      </c>
      <c r="D692">
        <v>7472</v>
      </c>
      <c r="E692" t="s">
        <v>86</v>
      </c>
    </row>
    <row r="693" spans="1:5" hidden="1">
      <c r="A693">
        <v>923707</v>
      </c>
      <c r="B693" t="s">
        <v>4002</v>
      </c>
      <c r="C693" s="3">
        <v>1190583</v>
      </c>
      <c r="D693">
        <v>90227</v>
      </c>
      <c r="E693" t="s">
        <v>454</v>
      </c>
    </row>
    <row r="694" spans="1:5" hidden="1">
      <c r="A694">
        <v>253356</v>
      </c>
      <c r="B694" t="s">
        <v>4001</v>
      </c>
      <c r="C694" s="3">
        <v>1188927</v>
      </c>
      <c r="D694">
        <v>3210</v>
      </c>
      <c r="E694" t="s">
        <v>141</v>
      </c>
    </row>
    <row r="695" spans="1:5" hidden="1">
      <c r="A695">
        <v>921178</v>
      </c>
      <c r="B695" t="s">
        <v>4000</v>
      </c>
      <c r="C695" s="3">
        <v>1183273</v>
      </c>
      <c r="D695">
        <v>29922</v>
      </c>
      <c r="E695" t="s">
        <v>56</v>
      </c>
    </row>
    <row r="696" spans="1:5" hidden="1">
      <c r="A696">
        <v>177920</v>
      </c>
      <c r="B696" t="s">
        <v>3999</v>
      </c>
      <c r="C696" s="3">
        <v>1181870</v>
      </c>
      <c r="D696">
        <v>13716</v>
      </c>
      <c r="E696" t="s">
        <v>76</v>
      </c>
    </row>
    <row r="697" spans="1:5" hidden="1">
      <c r="A697">
        <v>860053</v>
      </c>
      <c r="B697" t="s">
        <v>3998</v>
      </c>
      <c r="C697" s="3">
        <v>1179926</v>
      </c>
      <c r="D697">
        <v>18561</v>
      </c>
      <c r="E697" t="s">
        <v>66</v>
      </c>
    </row>
    <row r="698" spans="1:5" hidden="1">
      <c r="A698">
        <v>3357219</v>
      </c>
      <c r="B698" t="s">
        <v>3997</v>
      </c>
      <c r="C698" s="3">
        <v>1179378</v>
      </c>
      <c r="D698">
        <v>57944</v>
      </c>
      <c r="E698" t="s">
        <v>384</v>
      </c>
    </row>
    <row r="699" spans="1:5" hidden="1">
      <c r="A699">
        <v>2624400</v>
      </c>
      <c r="B699" t="s">
        <v>3996</v>
      </c>
      <c r="C699" s="3">
        <v>1179149</v>
      </c>
      <c r="D699">
        <v>34681</v>
      </c>
      <c r="E699" t="s">
        <v>45</v>
      </c>
    </row>
    <row r="700" spans="1:5" hidden="1">
      <c r="A700">
        <v>3068579</v>
      </c>
      <c r="B700" t="s">
        <v>3995</v>
      </c>
      <c r="C700" s="3">
        <v>1176422</v>
      </c>
      <c r="D700">
        <v>57228</v>
      </c>
      <c r="E700" t="s">
        <v>86</v>
      </c>
    </row>
    <row r="701" spans="1:5" hidden="1">
      <c r="A701">
        <v>139553</v>
      </c>
      <c r="B701" t="s">
        <v>3994</v>
      </c>
      <c r="C701" s="3">
        <v>1173300</v>
      </c>
      <c r="D701">
        <v>10667</v>
      </c>
      <c r="E701" t="s">
        <v>68</v>
      </c>
    </row>
    <row r="702" spans="1:5" hidden="1">
      <c r="A702">
        <v>247355</v>
      </c>
      <c r="B702" t="s">
        <v>3993</v>
      </c>
      <c r="C702" s="3">
        <v>1172672</v>
      </c>
      <c r="D702">
        <v>15809</v>
      </c>
      <c r="E702" t="s">
        <v>141</v>
      </c>
    </row>
    <row r="703" spans="1:5" hidden="1">
      <c r="A703">
        <v>741330</v>
      </c>
      <c r="B703" t="s">
        <v>1282</v>
      </c>
      <c r="C703" s="3">
        <v>1171241</v>
      </c>
      <c r="D703">
        <v>9963</v>
      </c>
      <c r="E703" t="s">
        <v>175</v>
      </c>
    </row>
    <row r="704" spans="1:5" hidden="1">
      <c r="A704">
        <v>425911</v>
      </c>
      <c r="B704" t="s">
        <v>3992</v>
      </c>
      <c r="C704" s="3">
        <v>1171070</v>
      </c>
      <c r="D704">
        <v>7493</v>
      </c>
      <c r="E704" t="s">
        <v>86</v>
      </c>
    </row>
    <row r="705" spans="1:5" hidden="1">
      <c r="A705">
        <v>207845</v>
      </c>
      <c r="B705" t="s">
        <v>3991</v>
      </c>
      <c r="C705" s="3">
        <v>1170113</v>
      </c>
      <c r="D705">
        <v>5285</v>
      </c>
      <c r="E705" t="s">
        <v>145</v>
      </c>
    </row>
    <row r="706" spans="1:5" hidden="1">
      <c r="A706">
        <v>2328137</v>
      </c>
      <c r="B706" t="s">
        <v>667</v>
      </c>
      <c r="C706" s="3">
        <v>1170076</v>
      </c>
      <c r="D706">
        <v>34047</v>
      </c>
      <c r="E706" t="s">
        <v>275</v>
      </c>
    </row>
    <row r="707" spans="1:5" hidden="1">
      <c r="A707">
        <v>552161</v>
      </c>
      <c r="B707" t="s">
        <v>3990</v>
      </c>
      <c r="C707" s="3">
        <v>1168844</v>
      </c>
      <c r="D707">
        <v>5574</v>
      </c>
      <c r="E707" t="s">
        <v>141</v>
      </c>
    </row>
    <row r="708" spans="1:5" hidden="1">
      <c r="A708">
        <v>840747</v>
      </c>
      <c r="B708" t="s">
        <v>119</v>
      </c>
      <c r="C708" s="3">
        <v>1168632</v>
      </c>
      <c r="D708">
        <v>12855</v>
      </c>
      <c r="E708" t="s">
        <v>47</v>
      </c>
    </row>
    <row r="709" spans="1:5" hidden="1">
      <c r="A709">
        <v>584377</v>
      </c>
      <c r="B709" t="s">
        <v>3989</v>
      </c>
      <c r="C709" s="3">
        <v>1168138</v>
      </c>
      <c r="D709">
        <v>6161</v>
      </c>
      <c r="E709" t="s">
        <v>56</v>
      </c>
    </row>
    <row r="710" spans="1:5" hidden="1">
      <c r="A710">
        <v>934271</v>
      </c>
      <c r="B710" t="s">
        <v>3988</v>
      </c>
      <c r="C710" s="3">
        <v>1167206</v>
      </c>
      <c r="D710">
        <v>30996</v>
      </c>
      <c r="E710" t="s">
        <v>1073</v>
      </c>
    </row>
    <row r="711" spans="1:5" hidden="1">
      <c r="A711">
        <v>447100</v>
      </c>
      <c r="B711" t="s">
        <v>366</v>
      </c>
      <c r="C711" s="3">
        <v>1166320</v>
      </c>
      <c r="D711">
        <v>90282</v>
      </c>
      <c r="E711" t="s">
        <v>454</v>
      </c>
    </row>
    <row r="712" spans="1:5" hidden="1">
      <c r="A712">
        <v>323204</v>
      </c>
      <c r="B712" t="s">
        <v>3987</v>
      </c>
      <c r="C712" s="3">
        <v>1163579</v>
      </c>
      <c r="D712">
        <v>7151</v>
      </c>
      <c r="E712" t="s">
        <v>36</v>
      </c>
    </row>
    <row r="713" spans="1:5" hidden="1">
      <c r="A713">
        <v>2497181</v>
      </c>
      <c r="B713" t="s">
        <v>3986</v>
      </c>
      <c r="C713" s="3">
        <v>1163031</v>
      </c>
      <c r="D713">
        <v>34254</v>
      </c>
      <c r="E713" t="s">
        <v>139</v>
      </c>
    </row>
    <row r="714" spans="1:5" hidden="1">
      <c r="A714">
        <v>3337097</v>
      </c>
      <c r="B714" t="s">
        <v>3985</v>
      </c>
      <c r="C714" s="3">
        <v>1162520</v>
      </c>
      <c r="D714">
        <v>57873</v>
      </c>
      <c r="E714" t="s">
        <v>384</v>
      </c>
    </row>
    <row r="715" spans="1:5" hidden="1">
      <c r="A715">
        <v>583905</v>
      </c>
      <c r="B715" t="s">
        <v>3984</v>
      </c>
      <c r="C715" s="3">
        <v>1161141</v>
      </c>
      <c r="D715">
        <v>17897</v>
      </c>
      <c r="E715" t="s">
        <v>951</v>
      </c>
    </row>
    <row r="716" spans="1:5" hidden="1">
      <c r="A716">
        <v>928618</v>
      </c>
      <c r="B716" t="s">
        <v>3983</v>
      </c>
      <c r="C716" s="3">
        <v>1156426</v>
      </c>
      <c r="D716">
        <v>7542</v>
      </c>
      <c r="E716" t="s">
        <v>86</v>
      </c>
    </row>
    <row r="717" spans="1:5" hidden="1">
      <c r="A717">
        <v>925037</v>
      </c>
      <c r="B717" t="s">
        <v>3982</v>
      </c>
      <c r="C717" s="3">
        <v>1156171</v>
      </c>
      <c r="D717">
        <v>3664</v>
      </c>
      <c r="E717" t="s">
        <v>45</v>
      </c>
    </row>
    <row r="718" spans="1:5" hidden="1">
      <c r="A718">
        <v>1445943</v>
      </c>
      <c r="B718" t="s">
        <v>3981</v>
      </c>
      <c r="C718" s="3">
        <v>1155026</v>
      </c>
      <c r="D718">
        <v>32912</v>
      </c>
      <c r="E718" t="s">
        <v>139</v>
      </c>
    </row>
    <row r="719" spans="1:5" hidden="1">
      <c r="A719">
        <v>220527</v>
      </c>
      <c r="B719" t="s">
        <v>509</v>
      </c>
      <c r="C719" s="3">
        <v>1153536</v>
      </c>
      <c r="D719">
        <v>5956</v>
      </c>
      <c r="E719" t="s">
        <v>34</v>
      </c>
    </row>
    <row r="720" spans="1:5" hidden="1">
      <c r="A720">
        <v>3614958</v>
      </c>
      <c r="B720" t="s">
        <v>3980</v>
      </c>
      <c r="C720" s="3">
        <v>1152426</v>
      </c>
      <c r="D720">
        <v>58583</v>
      </c>
      <c r="E720" t="s">
        <v>384</v>
      </c>
    </row>
    <row r="721" spans="1:5" hidden="1">
      <c r="A721">
        <v>276850</v>
      </c>
      <c r="B721" t="s">
        <v>3979</v>
      </c>
      <c r="C721" s="3">
        <v>1151009</v>
      </c>
      <c r="D721">
        <v>5415</v>
      </c>
      <c r="E721" t="s">
        <v>43</v>
      </c>
    </row>
    <row r="722" spans="1:5" hidden="1">
      <c r="A722">
        <v>736448</v>
      </c>
      <c r="B722" t="s">
        <v>1350</v>
      </c>
      <c r="C722" s="3">
        <v>1150836</v>
      </c>
      <c r="D722">
        <v>8878</v>
      </c>
      <c r="E722" t="s">
        <v>106</v>
      </c>
    </row>
    <row r="723" spans="1:5" hidden="1">
      <c r="A723">
        <v>3271799</v>
      </c>
      <c r="B723" t="s">
        <v>3978</v>
      </c>
      <c r="C723" s="3">
        <v>1149979</v>
      </c>
      <c r="D723">
        <v>57777</v>
      </c>
      <c r="E723" t="s">
        <v>86</v>
      </c>
    </row>
    <row r="724" spans="1:5" hidden="1">
      <c r="A724">
        <v>311050</v>
      </c>
      <c r="B724" t="s">
        <v>1047</v>
      </c>
      <c r="C724" s="3">
        <v>1149364</v>
      </c>
      <c r="D724">
        <v>4190</v>
      </c>
      <c r="E724" t="s">
        <v>68</v>
      </c>
    </row>
    <row r="725" spans="1:5" hidden="1">
      <c r="A725">
        <v>435750</v>
      </c>
      <c r="B725" t="s">
        <v>75</v>
      </c>
      <c r="C725" s="3">
        <v>1147965</v>
      </c>
      <c r="D725">
        <v>15511</v>
      </c>
      <c r="E725" t="s">
        <v>141</v>
      </c>
    </row>
    <row r="726" spans="1:5" hidden="1">
      <c r="A726">
        <v>1864197</v>
      </c>
      <c r="B726" t="s">
        <v>3977</v>
      </c>
      <c r="C726" s="3">
        <v>1147737</v>
      </c>
      <c r="D726">
        <v>33457</v>
      </c>
      <c r="E726" t="s">
        <v>384</v>
      </c>
    </row>
    <row r="727" spans="1:5" hidden="1">
      <c r="A727">
        <v>254317</v>
      </c>
      <c r="B727" t="s">
        <v>3976</v>
      </c>
      <c r="C727" s="3">
        <v>1144384</v>
      </c>
      <c r="D727">
        <v>13397</v>
      </c>
      <c r="E727" t="s">
        <v>36</v>
      </c>
    </row>
    <row r="728" spans="1:5" hidden="1">
      <c r="A728">
        <v>345309</v>
      </c>
      <c r="B728" t="s">
        <v>3975</v>
      </c>
      <c r="C728" s="3">
        <v>1142824</v>
      </c>
      <c r="D728">
        <v>18238</v>
      </c>
      <c r="E728" t="s">
        <v>134</v>
      </c>
    </row>
    <row r="729" spans="1:5" hidden="1">
      <c r="A729">
        <v>887340</v>
      </c>
      <c r="B729" t="s">
        <v>75</v>
      </c>
      <c r="C729" s="3">
        <v>1142723</v>
      </c>
      <c r="D729">
        <v>15752</v>
      </c>
      <c r="E729" t="s">
        <v>45</v>
      </c>
    </row>
    <row r="730" spans="1:5" hidden="1">
      <c r="A730">
        <v>294564</v>
      </c>
      <c r="B730" t="s">
        <v>1414</v>
      </c>
      <c r="C730" s="3">
        <v>1137714</v>
      </c>
      <c r="D730">
        <v>14778</v>
      </c>
      <c r="E730" t="s">
        <v>141</v>
      </c>
    </row>
    <row r="731" spans="1:5" hidden="1">
      <c r="A731">
        <v>527600</v>
      </c>
      <c r="B731" t="s">
        <v>3974</v>
      </c>
      <c r="C731" s="3">
        <v>1135645</v>
      </c>
      <c r="D731">
        <v>90259</v>
      </c>
      <c r="E731" t="s">
        <v>454</v>
      </c>
    </row>
    <row r="732" spans="1:5" hidden="1">
      <c r="A732">
        <v>3194638</v>
      </c>
      <c r="B732" t="s">
        <v>3973</v>
      </c>
      <c r="C732" s="3">
        <v>1131322</v>
      </c>
      <c r="D732">
        <v>57428</v>
      </c>
      <c r="E732" t="s">
        <v>384</v>
      </c>
    </row>
    <row r="733" spans="1:5" hidden="1">
      <c r="A733">
        <v>3214059</v>
      </c>
      <c r="B733" t="s">
        <v>3972</v>
      </c>
      <c r="C733" s="3">
        <v>1129140</v>
      </c>
      <c r="D733">
        <v>57510</v>
      </c>
      <c r="E733" t="s">
        <v>384</v>
      </c>
    </row>
    <row r="734" spans="1:5" hidden="1">
      <c r="A734">
        <v>200640</v>
      </c>
      <c r="B734" t="s">
        <v>605</v>
      </c>
      <c r="C734" s="3">
        <v>1128681</v>
      </c>
      <c r="D734">
        <v>26218</v>
      </c>
      <c r="E734" t="s">
        <v>145</v>
      </c>
    </row>
    <row r="735" spans="1:5" hidden="1">
      <c r="A735">
        <v>2562164</v>
      </c>
      <c r="B735" t="s">
        <v>3971</v>
      </c>
      <c r="C735" s="3">
        <v>1128153</v>
      </c>
      <c r="D735">
        <v>34403</v>
      </c>
      <c r="E735" t="s">
        <v>56</v>
      </c>
    </row>
    <row r="736" spans="1:5" hidden="1">
      <c r="A736">
        <v>34425</v>
      </c>
      <c r="B736" t="s">
        <v>3970</v>
      </c>
      <c r="C736" s="3">
        <v>1127526</v>
      </c>
      <c r="D736">
        <v>11200</v>
      </c>
      <c r="E736" t="s">
        <v>325</v>
      </c>
    </row>
    <row r="737" spans="1:14" hidden="1">
      <c r="A737">
        <v>189745</v>
      </c>
      <c r="B737" t="s">
        <v>3969</v>
      </c>
      <c r="C737" s="3">
        <v>1123482</v>
      </c>
      <c r="D737">
        <v>22444</v>
      </c>
      <c r="E737" t="s">
        <v>45</v>
      </c>
    </row>
    <row r="738" spans="1:14" hidden="1">
      <c r="A738">
        <v>189044</v>
      </c>
      <c r="B738" t="s">
        <v>3968</v>
      </c>
      <c r="C738" s="3">
        <v>1122128</v>
      </c>
      <c r="D738">
        <v>10146</v>
      </c>
      <c r="E738" t="s">
        <v>139</v>
      </c>
    </row>
    <row r="739" spans="1:14" hidden="1">
      <c r="A739">
        <v>375502</v>
      </c>
      <c r="B739" t="s">
        <v>3967</v>
      </c>
      <c r="C739" s="3">
        <v>1120922</v>
      </c>
      <c r="D739">
        <v>90141</v>
      </c>
      <c r="E739" t="s">
        <v>454</v>
      </c>
    </row>
    <row r="740" spans="1:14" hidden="1">
      <c r="A740">
        <v>626101</v>
      </c>
      <c r="B740" t="s">
        <v>3966</v>
      </c>
      <c r="C740" s="3">
        <v>1117094</v>
      </c>
      <c r="D740">
        <v>15912</v>
      </c>
      <c r="E740" t="s">
        <v>134</v>
      </c>
    </row>
    <row r="741" spans="1:14" hidden="1">
      <c r="A741">
        <v>853112</v>
      </c>
      <c r="B741" t="s">
        <v>1847</v>
      </c>
      <c r="C741" s="3">
        <v>1112506</v>
      </c>
      <c r="D741">
        <v>9443</v>
      </c>
      <c r="E741" t="s">
        <v>76</v>
      </c>
    </row>
    <row r="742" spans="1:14" hidden="1">
      <c r="A742">
        <v>821906</v>
      </c>
      <c r="B742" t="s">
        <v>3965</v>
      </c>
      <c r="C742" s="3">
        <v>1112449</v>
      </c>
      <c r="D742">
        <v>18467</v>
      </c>
      <c r="E742" t="s">
        <v>134</v>
      </c>
    </row>
    <row r="743" spans="1:14" hidden="1">
      <c r="A743">
        <v>3187630</v>
      </c>
      <c r="B743" t="s">
        <v>3964</v>
      </c>
      <c r="C743" s="3">
        <v>1111391</v>
      </c>
      <c r="D743">
        <v>57614</v>
      </c>
      <c r="E743" t="s">
        <v>390</v>
      </c>
    </row>
    <row r="744" spans="1:14" hidden="1">
      <c r="A744">
        <v>120609</v>
      </c>
      <c r="B744" t="s">
        <v>3963</v>
      </c>
      <c r="C744" s="3">
        <v>1110732</v>
      </c>
      <c r="D744">
        <v>18258</v>
      </c>
      <c r="E744" t="s">
        <v>134</v>
      </c>
    </row>
    <row r="745" spans="1:14" hidden="1">
      <c r="A745">
        <v>2666400</v>
      </c>
      <c r="B745" t="s">
        <v>3962</v>
      </c>
      <c r="C745" s="3">
        <v>1110566</v>
      </c>
      <c r="D745">
        <v>34728</v>
      </c>
      <c r="E745" t="s">
        <v>175</v>
      </c>
    </row>
    <row r="746" spans="1:14" hidden="1">
      <c r="A746">
        <v>717737</v>
      </c>
      <c r="B746" t="s">
        <v>1046</v>
      </c>
      <c r="C746" s="3">
        <v>1109006</v>
      </c>
      <c r="D746">
        <v>20954</v>
      </c>
      <c r="E746" t="s">
        <v>175</v>
      </c>
    </row>
    <row r="747" spans="1:14" hidden="1">
      <c r="A747">
        <v>373115</v>
      </c>
      <c r="B747" t="s">
        <v>3961</v>
      </c>
      <c r="C747" s="3">
        <v>1107663</v>
      </c>
      <c r="D747">
        <v>734</v>
      </c>
      <c r="E747" t="s">
        <v>139</v>
      </c>
      <c r="N747" s="30" t="s">
        <v>192</v>
      </c>
    </row>
    <row r="748" spans="1:14" hidden="1">
      <c r="A748">
        <v>631570</v>
      </c>
      <c r="B748" t="s">
        <v>3960</v>
      </c>
      <c r="C748" s="3">
        <v>1107379</v>
      </c>
      <c r="D748">
        <v>30879</v>
      </c>
      <c r="E748" t="s">
        <v>384</v>
      </c>
    </row>
    <row r="749" spans="1:14" hidden="1">
      <c r="A749">
        <v>2834759</v>
      </c>
      <c r="B749" t="s">
        <v>3959</v>
      </c>
      <c r="C749" s="3">
        <v>1107035</v>
      </c>
      <c r="D749">
        <v>35230</v>
      </c>
      <c r="E749" t="s">
        <v>45</v>
      </c>
    </row>
    <row r="750" spans="1:14" hidden="1">
      <c r="A750">
        <v>738303</v>
      </c>
      <c r="B750" t="s">
        <v>3958</v>
      </c>
      <c r="C750" s="3">
        <v>1106794</v>
      </c>
      <c r="D750">
        <v>90173</v>
      </c>
      <c r="E750" t="s">
        <v>454</v>
      </c>
    </row>
    <row r="751" spans="1:14" hidden="1">
      <c r="A751">
        <v>146663</v>
      </c>
      <c r="B751" t="s">
        <v>3957</v>
      </c>
      <c r="C751" s="3">
        <v>1104119</v>
      </c>
      <c r="D751">
        <v>8011</v>
      </c>
      <c r="E751" t="s">
        <v>384</v>
      </c>
    </row>
    <row r="752" spans="1:14" hidden="1">
      <c r="A752">
        <v>526519</v>
      </c>
      <c r="B752" t="s">
        <v>3956</v>
      </c>
      <c r="C752" s="3">
        <v>1103543</v>
      </c>
      <c r="D752">
        <v>8426</v>
      </c>
      <c r="E752" t="s">
        <v>86</v>
      </c>
    </row>
    <row r="753" spans="1:5" hidden="1">
      <c r="A753">
        <v>972648</v>
      </c>
      <c r="B753" t="s">
        <v>3955</v>
      </c>
      <c r="C753" s="3">
        <v>1098217</v>
      </c>
      <c r="D753">
        <v>8235</v>
      </c>
      <c r="E753" t="s">
        <v>106</v>
      </c>
    </row>
    <row r="754" spans="1:5" hidden="1">
      <c r="A754">
        <v>3629420</v>
      </c>
      <c r="B754" t="s">
        <v>3954</v>
      </c>
      <c r="C754" s="3">
        <v>1095493</v>
      </c>
      <c r="D754">
        <v>58558</v>
      </c>
      <c r="E754" t="s">
        <v>84</v>
      </c>
    </row>
    <row r="755" spans="1:5" hidden="1">
      <c r="A755">
        <v>463342</v>
      </c>
      <c r="B755" t="s">
        <v>3953</v>
      </c>
      <c r="C755" s="3">
        <v>1090679</v>
      </c>
      <c r="D755">
        <v>13023</v>
      </c>
      <c r="E755" t="s">
        <v>145</v>
      </c>
    </row>
    <row r="756" spans="1:5" hidden="1">
      <c r="A756">
        <v>729310</v>
      </c>
      <c r="B756" t="s">
        <v>3952</v>
      </c>
      <c r="C756" s="3">
        <v>1090000</v>
      </c>
      <c r="D756">
        <v>57497</v>
      </c>
      <c r="E756" t="s">
        <v>36</v>
      </c>
    </row>
    <row r="757" spans="1:5" hidden="1">
      <c r="A757">
        <v>687951</v>
      </c>
      <c r="B757" t="s">
        <v>3951</v>
      </c>
      <c r="C757" s="3">
        <v>1089559</v>
      </c>
      <c r="D757">
        <v>19123</v>
      </c>
      <c r="E757" t="s">
        <v>136</v>
      </c>
    </row>
    <row r="758" spans="1:5" hidden="1">
      <c r="A758">
        <v>3189063</v>
      </c>
      <c r="B758" t="s">
        <v>3950</v>
      </c>
      <c r="C758" s="3">
        <v>1084381</v>
      </c>
      <c r="D758">
        <v>57417</v>
      </c>
      <c r="E758" t="s">
        <v>384</v>
      </c>
    </row>
    <row r="759" spans="1:5" hidden="1">
      <c r="A759">
        <v>132107</v>
      </c>
      <c r="B759" t="s">
        <v>3949</v>
      </c>
      <c r="C759" s="3">
        <v>1084186</v>
      </c>
      <c r="D759">
        <v>17751</v>
      </c>
      <c r="E759" t="s">
        <v>951</v>
      </c>
    </row>
    <row r="760" spans="1:5" hidden="1">
      <c r="A760">
        <v>859141</v>
      </c>
      <c r="B760" t="s">
        <v>3948</v>
      </c>
      <c r="C760" s="3">
        <v>1083734</v>
      </c>
      <c r="D760">
        <v>11771</v>
      </c>
      <c r="E760" t="s">
        <v>47</v>
      </c>
    </row>
    <row r="761" spans="1:5" hidden="1">
      <c r="A761">
        <v>757612</v>
      </c>
      <c r="B761" t="s">
        <v>3947</v>
      </c>
      <c r="C761" s="3">
        <v>1080138</v>
      </c>
      <c r="D761">
        <v>7598</v>
      </c>
      <c r="E761" t="s">
        <v>86</v>
      </c>
    </row>
    <row r="762" spans="1:5" hidden="1">
      <c r="A762">
        <v>54656</v>
      </c>
      <c r="B762" t="s">
        <v>154</v>
      </c>
      <c r="C762" s="3">
        <v>1077439</v>
      </c>
      <c r="D762">
        <v>12501</v>
      </c>
      <c r="E762" t="s">
        <v>141</v>
      </c>
    </row>
    <row r="763" spans="1:5" hidden="1">
      <c r="A763">
        <v>230759</v>
      </c>
      <c r="B763" t="s">
        <v>3061</v>
      </c>
      <c r="C763" s="3">
        <v>1074874</v>
      </c>
      <c r="D763">
        <v>25679</v>
      </c>
      <c r="E763" t="s">
        <v>141</v>
      </c>
    </row>
    <row r="764" spans="1:5" hidden="1">
      <c r="A764">
        <v>983457</v>
      </c>
      <c r="B764" t="s">
        <v>3946</v>
      </c>
      <c r="C764" s="3">
        <v>1074320</v>
      </c>
      <c r="D764">
        <v>4666</v>
      </c>
      <c r="E764" t="s">
        <v>52</v>
      </c>
    </row>
    <row r="765" spans="1:5" hidden="1">
      <c r="A765">
        <v>3235410</v>
      </c>
      <c r="B765" t="s">
        <v>3945</v>
      </c>
      <c r="C765" s="3">
        <v>1070983</v>
      </c>
      <c r="D765">
        <v>57591</v>
      </c>
      <c r="E765" t="s">
        <v>384</v>
      </c>
    </row>
    <row r="766" spans="1:5" hidden="1">
      <c r="A766">
        <v>833404</v>
      </c>
      <c r="B766" t="s">
        <v>3944</v>
      </c>
      <c r="C766" s="3">
        <v>1070912</v>
      </c>
      <c r="D766">
        <v>23286</v>
      </c>
      <c r="E766" t="s">
        <v>454</v>
      </c>
    </row>
    <row r="767" spans="1:5" hidden="1">
      <c r="A767">
        <v>704755</v>
      </c>
      <c r="B767" t="s">
        <v>3319</v>
      </c>
      <c r="C767" s="3">
        <v>1070090</v>
      </c>
      <c r="D767">
        <v>1643</v>
      </c>
      <c r="E767" t="s">
        <v>71</v>
      </c>
    </row>
    <row r="768" spans="1:5" hidden="1">
      <c r="A768">
        <v>339072</v>
      </c>
      <c r="B768" t="s">
        <v>3943</v>
      </c>
      <c r="C768" s="3">
        <v>1065955</v>
      </c>
      <c r="D768">
        <v>31361</v>
      </c>
      <c r="E768" t="s">
        <v>141</v>
      </c>
    </row>
    <row r="769" spans="1:5" hidden="1">
      <c r="A769">
        <v>3545258</v>
      </c>
      <c r="B769" t="s">
        <v>3942</v>
      </c>
      <c r="C769" s="3">
        <v>1065513</v>
      </c>
      <c r="D769">
        <v>58291</v>
      </c>
      <c r="E769" t="s">
        <v>384</v>
      </c>
    </row>
    <row r="770" spans="1:5" hidden="1">
      <c r="A770">
        <v>403946</v>
      </c>
      <c r="B770" t="s">
        <v>3941</v>
      </c>
      <c r="C770" s="3">
        <v>1064967</v>
      </c>
      <c r="D770">
        <v>19608</v>
      </c>
      <c r="E770" t="s">
        <v>145</v>
      </c>
    </row>
    <row r="771" spans="1:5" hidden="1">
      <c r="A771">
        <v>99536</v>
      </c>
      <c r="B771" t="s">
        <v>3940</v>
      </c>
      <c r="C771" s="3">
        <v>1060038</v>
      </c>
      <c r="D771">
        <v>8432</v>
      </c>
      <c r="E771" t="s">
        <v>175</v>
      </c>
    </row>
    <row r="772" spans="1:5" hidden="1">
      <c r="A772">
        <v>520003</v>
      </c>
      <c r="B772" t="s">
        <v>3939</v>
      </c>
      <c r="C772" s="3">
        <v>1059033</v>
      </c>
      <c r="D772">
        <v>14140</v>
      </c>
      <c r="E772" t="s">
        <v>810</v>
      </c>
    </row>
    <row r="773" spans="1:5" hidden="1">
      <c r="A773">
        <v>3716852</v>
      </c>
      <c r="B773" t="s">
        <v>3938</v>
      </c>
      <c r="C773" s="3">
        <v>1058159</v>
      </c>
      <c r="D773">
        <v>58267</v>
      </c>
      <c r="E773" t="s">
        <v>54</v>
      </c>
    </row>
    <row r="774" spans="1:5" hidden="1">
      <c r="A774">
        <v>3816510</v>
      </c>
      <c r="B774" t="s">
        <v>3937</v>
      </c>
      <c r="C774" s="3">
        <v>1052466</v>
      </c>
      <c r="D774">
        <v>58862</v>
      </c>
      <c r="E774" t="s">
        <v>349</v>
      </c>
    </row>
    <row r="775" spans="1:5" hidden="1">
      <c r="A775">
        <v>897170</v>
      </c>
      <c r="B775" t="s">
        <v>3936</v>
      </c>
      <c r="C775" s="3">
        <v>1051663</v>
      </c>
      <c r="D775">
        <v>31189</v>
      </c>
      <c r="E775" t="s">
        <v>36</v>
      </c>
    </row>
    <row r="776" spans="1:5" hidden="1">
      <c r="A776">
        <v>186221</v>
      </c>
      <c r="B776" t="s">
        <v>3935</v>
      </c>
      <c r="C776" s="3">
        <v>1048158</v>
      </c>
      <c r="D776">
        <v>6892</v>
      </c>
      <c r="E776" t="s">
        <v>325</v>
      </c>
    </row>
    <row r="777" spans="1:5" hidden="1">
      <c r="A777">
        <v>3287660</v>
      </c>
      <c r="B777" t="s">
        <v>3934</v>
      </c>
      <c r="C777" s="3">
        <v>1047759</v>
      </c>
      <c r="D777">
        <v>57542</v>
      </c>
      <c r="E777" t="s">
        <v>416</v>
      </c>
    </row>
    <row r="778" spans="1:5" hidden="1">
      <c r="A778">
        <v>3489035</v>
      </c>
      <c r="B778" t="s">
        <v>3933</v>
      </c>
      <c r="C778" s="3">
        <v>1045244</v>
      </c>
      <c r="D778">
        <v>58374</v>
      </c>
      <c r="E778" t="s">
        <v>79</v>
      </c>
    </row>
    <row r="779" spans="1:5" hidden="1">
      <c r="A779">
        <v>594853</v>
      </c>
      <c r="B779" t="s">
        <v>3932</v>
      </c>
      <c r="C779" s="3">
        <v>1041866</v>
      </c>
      <c r="D779">
        <v>26381</v>
      </c>
      <c r="E779" t="s">
        <v>336</v>
      </c>
    </row>
    <row r="780" spans="1:5" hidden="1">
      <c r="A780">
        <v>84541</v>
      </c>
      <c r="B780" t="s">
        <v>2262</v>
      </c>
      <c r="C780" s="3">
        <v>1040564</v>
      </c>
      <c r="D780">
        <v>15953</v>
      </c>
      <c r="E780" t="s">
        <v>106</v>
      </c>
    </row>
    <row r="781" spans="1:5" hidden="1">
      <c r="A781">
        <v>248240</v>
      </c>
      <c r="B781" t="s">
        <v>3931</v>
      </c>
      <c r="C781" s="3">
        <v>1040288</v>
      </c>
      <c r="D781">
        <v>19506</v>
      </c>
      <c r="E781" t="s">
        <v>45</v>
      </c>
    </row>
    <row r="782" spans="1:5" hidden="1">
      <c r="A782">
        <v>685676</v>
      </c>
      <c r="B782" t="s">
        <v>3930</v>
      </c>
      <c r="C782" s="3">
        <v>1039105</v>
      </c>
      <c r="D782">
        <v>30182</v>
      </c>
      <c r="E782" t="s">
        <v>60</v>
      </c>
    </row>
    <row r="783" spans="1:5" hidden="1">
      <c r="A783">
        <v>840363</v>
      </c>
      <c r="B783" t="s">
        <v>3929</v>
      </c>
      <c r="C783" s="3">
        <v>1036653</v>
      </c>
      <c r="D783">
        <v>3387</v>
      </c>
      <c r="E783" t="s">
        <v>141</v>
      </c>
    </row>
    <row r="784" spans="1:5" hidden="1">
      <c r="A784">
        <v>3608751</v>
      </c>
      <c r="B784" t="s">
        <v>3928</v>
      </c>
      <c r="C784" s="3">
        <v>1036536</v>
      </c>
      <c r="D784">
        <v>58490</v>
      </c>
      <c r="E784" t="s">
        <v>384</v>
      </c>
    </row>
    <row r="785" spans="1:5" hidden="1">
      <c r="A785">
        <v>418249</v>
      </c>
      <c r="B785" t="s">
        <v>3927</v>
      </c>
      <c r="C785" s="3">
        <v>1035984</v>
      </c>
      <c r="D785">
        <v>4506</v>
      </c>
      <c r="E785" t="s">
        <v>47</v>
      </c>
    </row>
    <row r="786" spans="1:5" hidden="1">
      <c r="A786">
        <v>602048</v>
      </c>
      <c r="B786" t="s">
        <v>252</v>
      </c>
      <c r="C786" s="3">
        <v>1033895</v>
      </c>
      <c r="D786">
        <v>11406</v>
      </c>
      <c r="E786" t="s">
        <v>474</v>
      </c>
    </row>
    <row r="787" spans="1:5" hidden="1">
      <c r="A787">
        <v>67209</v>
      </c>
      <c r="B787" t="s">
        <v>3926</v>
      </c>
      <c r="C787" s="3">
        <v>1032018</v>
      </c>
      <c r="D787">
        <v>90251</v>
      </c>
      <c r="E787" t="s">
        <v>454</v>
      </c>
    </row>
    <row r="788" spans="1:5" hidden="1">
      <c r="A788">
        <v>339607</v>
      </c>
      <c r="B788" t="s">
        <v>3925</v>
      </c>
      <c r="C788" s="3">
        <v>1031633</v>
      </c>
      <c r="D788">
        <v>17743</v>
      </c>
      <c r="E788" t="s">
        <v>951</v>
      </c>
    </row>
    <row r="789" spans="1:5" hidden="1">
      <c r="A789">
        <v>366238</v>
      </c>
      <c r="B789" t="s">
        <v>2253</v>
      </c>
      <c r="C789" s="3">
        <v>1030715</v>
      </c>
      <c r="D789">
        <v>14065</v>
      </c>
      <c r="E789" t="s">
        <v>79</v>
      </c>
    </row>
    <row r="790" spans="1:5" hidden="1">
      <c r="A790">
        <v>614313</v>
      </c>
      <c r="B790" t="s">
        <v>3924</v>
      </c>
      <c r="C790" s="3">
        <v>1029694</v>
      </c>
      <c r="D790">
        <v>13339</v>
      </c>
      <c r="E790" t="s">
        <v>76</v>
      </c>
    </row>
    <row r="791" spans="1:5" hidden="1">
      <c r="A791">
        <v>290249</v>
      </c>
      <c r="B791" t="s">
        <v>3923</v>
      </c>
      <c r="C791" s="3">
        <v>1027190</v>
      </c>
      <c r="D791">
        <v>16160</v>
      </c>
      <c r="E791" t="s">
        <v>145</v>
      </c>
    </row>
    <row r="792" spans="1:5" hidden="1">
      <c r="A792">
        <v>550756</v>
      </c>
      <c r="B792" t="s">
        <v>1414</v>
      </c>
      <c r="C792" s="3">
        <v>1024331</v>
      </c>
      <c r="D792">
        <v>27078</v>
      </c>
      <c r="E792" t="s">
        <v>118</v>
      </c>
    </row>
    <row r="793" spans="1:5" hidden="1">
      <c r="A793">
        <v>536059</v>
      </c>
      <c r="B793" t="s">
        <v>3922</v>
      </c>
      <c r="C793" s="3">
        <v>1022609</v>
      </c>
      <c r="D793">
        <v>26223</v>
      </c>
      <c r="E793" t="s">
        <v>141</v>
      </c>
    </row>
    <row r="794" spans="1:5" hidden="1">
      <c r="A794">
        <v>3280625</v>
      </c>
      <c r="B794" t="s">
        <v>3921</v>
      </c>
      <c r="C794" s="3">
        <v>1020305</v>
      </c>
      <c r="D794">
        <v>57754</v>
      </c>
      <c r="E794" t="s">
        <v>45</v>
      </c>
    </row>
    <row r="795" spans="1:5" hidden="1">
      <c r="A795">
        <v>380458</v>
      </c>
      <c r="B795" t="s">
        <v>3920</v>
      </c>
      <c r="C795" s="3">
        <v>1020128</v>
      </c>
      <c r="D795">
        <v>26906</v>
      </c>
      <c r="E795" t="s">
        <v>141</v>
      </c>
    </row>
    <row r="796" spans="1:5" hidden="1">
      <c r="A796">
        <v>3607062</v>
      </c>
      <c r="B796" t="s">
        <v>3919</v>
      </c>
      <c r="C796" s="3">
        <v>1019154</v>
      </c>
      <c r="D796">
        <v>3116</v>
      </c>
      <c r="E796" t="s">
        <v>141</v>
      </c>
    </row>
    <row r="797" spans="1:5" hidden="1">
      <c r="A797">
        <v>1004470</v>
      </c>
      <c r="B797" t="s">
        <v>2206</v>
      </c>
      <c r="C797" s="3">
        <v>1018606</v>
      </c>
      <c r="D797">
        <v>26523</v>
      </c>
      <c r="E797" t="s">
        <v>454</v>
      </c>
    </row>
    <row r="798" spans="1:5" hidden="1">
      <c r="A798">
        <v>818401</v>
      </c>
      <c r="B798" t="s">
        <v>2610</v>
      </c>
      <c r="C798" s="3">
        <v>1016156</v>
      </c>
      <c r="D798">
        <v>90235</v>
      </c>
      <c r="E798" t="s">
        <v>454</v>
      </c>
    </row>
    <row r="799" spans="1:5" hidden="1">
      <c r="A799">
        <v>1007819</v>
      </c>
      <c r="B799" t="s">
        <v>3918</v>
      </c>
      <c r="C799" s="3">
        <v>1013614</v>
      </c>
      <c r="D799">
        <v>11868</v>
      </c>
      <c r="E799" t="s">
        <v>86</v>
      </c>
    </row>
    <row r="800" spans="1:5" hidden="1">
      <c r="A800">
        <v>131173</v>
      </c>
      <c r="B800" t="s">
        <v>3917</v>
      </c>
      <c r="C800" s="3">
        <v>1010051</v>
      </c>
      <c r="D800">
        <v>28670</v>
      </c>
      <c r="E800" t="s">
        <v>71</v>
      </c>
    </row>
    <row r="801" spans="1:14" hidden="1">
      <c r="A801">
        <v>754826</v>
      </c>
      <c r="B801" t="s">
        <v>3916</v>
      </c>
      <c r="C801" s="3">
        <v>1007593</v>
      </c>
      <c r="D801">
        <v>6636</v>
      </c>
      <c r="E801" t="s">
        <v>76</v>
      </c>
    </row>
    <row r="802" spans="1:14" hidden="1">
      <c r="A802">
        <v>3404373</v>
      </c>
      <c r="B802" t="s">
        <v>1131</v>
      </c>
      <c r="C802" s="3">
        <v>1007499</v>
      </c>
      <c r="D802">
        <v>58054</v>
      </c>
      <c r="E802" t="s">
        <v>1073</v>
      </c>
    </row>
    <row r="803" spans="1:14" hidden="1">
      <c r="A803">
        <v>790918</v>
      </c>
      <c r="B803" t="s">
        <v>3915</v>
      </c>
      <c r="C803" s="3">
        <v>1005156</v>
      </c>
      <c r="D803">
        <v>7404</v>
      </c>
      <c r="E803" t="s">
        <v>86</v>
      </c>
    </row>
    <row r="804" spans="1:14" hidden="1">
      <c r="A804">
        <v>423739</v>
      </c>
      <c r="B804" t="s">
        <v>3914</v>
      </c>
      <c r="C804" s="3">
        <v>999581</v>
      </c>
      <c r="D804">
        <v>17910</v>
      </c>
      <c r="E804" t="s">
        <v>79</v>
      </c>
    </row>
    <row r="805" spans="1:14" hidden="1">
      <c r="A805">
        <v>498317</v>
      </c>
      <c r="B805" t="s">
        <v>3913</v>
      </c>
      <c r="C805" s="3">
        <v>998211</v>
      </c>
      <c r="D805">
        <v>384</v>
      </c>
      <c r="E805" t="s">
        <v>76</v>
      </c>
      <c r="N805" t="s">
        <v>192</v>
      </c>
    </row>
    <row r="806" spans="1:14" hidden="1">
      <c r="A806">
        <v>727174</v>
      </c>
      <c r="B806" t="s">
        <v>3912</v>
      </c>
      <c r="C806" s="3">
        <v>997561</v>
      </c>
      <c r="D806">
        <v>27998</v>
      </c>
      <c r="E806" t="s">
        <v>76</v>
      </c>
    </row>
    <row r="807" spans="1:14" hidden="1">
      <c r="A807">
        <v>234739</v>
      </c>
      <c r="B807" t="s">
        <v>3911</v>
      </c>
      <c r="C807" s="3">
        <v>997445</v>
      </c>
      <c r="D807">
        <v>10307</v>
      </c>
      <c r="E807" t="s">
        <v>175</v>
      </c>
    </row>
    <row r="808" spans="1:14" hidden="1">
      <c r="A808">
        <v>3374412</v>
      </c>
      <c r="B808" t="s">
        <v>3910</v>
      </c>
      <c r="C808" s="3">
        <v>995772</v>
      </c>
      <c r="D808">
        <v>58115</v>
      </c>
      <c r="E808" t="s">
        <v>71</v>
      </c>
    </row>
    <row r="809" spans="1:14" hidden="1">
      <c r="A809">
        <v>918477</v>
      </c>
      <c r="B809" t="s">
        <v>3909</v>
      </c>
      <c r="C809" s="3">
        <v>995672</v>
      </c>
      <c r="D809">
        <v>30039</v>
      </c>
      <c r="E809" t="s">
        <v>1073</v>
      </c>
    </row>
    <row r="810" spans="1:14" hidden="1">
      <c r="A810">
        <v>481177</v>
      </c>
      <c r="B810" t="s">
        <v>3908</v>
      </c>
      <c r="C810" s="3">
        <v>995323</v>
      </c>
      <c r="D810">
        <v>5826</v>
      </c>
      <c r="E810" t="s">
        <v>52</v>
      </c>
    </row>
    <row r="811" spans="1:14" hidden="1">
      <c r="A811">
        <v>775456</v>
      </c>
      <c r="B811" t="s">
        <v>3907</v>
      </c>
      <c r="C811" s="3">
        <v>994623</v>
      </c>
      <c r="D811">
        <v>14266</v>
      </c>
      <c r="E811" t="s">
        <v>145</v>
      </c>
    </row>
    <row r="812" spans="1:14" hidden="1">
      <c r="A812">
        <v>3716320</v>
      </c>
      <c r="B812" t="s">
        <v>3906</v>
      </c>
      <c r="C812" s="3">
        <v>992924</v>
      </c>
      <c r="D812">
        <v>58652</v>
      </c>
      <c r="E812" t="s">
        <v>36</v>
      </c>
    </row>
    <row r="813" spans="1:14" hidden="1">
      <c r="A813">
        <v>470452</v>
      </c>
      <c r="B813" t="s">
        <v>3905</v>
      </c>
      <c r="C813" s="3">
        <v>989917</v>
      </c>
      <c r="D813">
        <v>2315</v>
      </c>
      <c r="E813" t="s">
        <v>68</v>
      </c>
    </row>
    <row r="814" spans="1:14" hidden="1">
      <c r="A814">
        <v>275358</v>
      </c>
      <c r="B814" t="s">
        <v>3904</v>
      </c>
      <c r="C814" s="3">
        <v>985338</v>
      </c>
      <c r="D814">
        <v>1117</v>
      </c>
      <c r="E814" t="s">
        <v>118</v>
      </c>
    </row>
    <row r="815" spans="1:14" hidden="1">
      <c r="A815">
        <v>576608</v>
      </c>
      <c r="B815" t="s">
        <v>3903</v>
      </c>
      <c r="C815" s="3">
        <v>985274</v>
      </c>
      <c r="D815">
        <v>17180</v>
      </c>
      <c r="E815" t="s">
        <v>123</v>
      </c>
    </row>
    <row r="816" spans="1:14" hidden="1">
      <c r="A816">
        <v>3750650</v>
      </c>
      <c r="B816" t="s">
        <v>3902</v>
      </c>
      <c r="C816" s="3">
        <v>984898</v>
      </c>
      <c r="D816">
        <v>58728</v>
      </c>
      <c r="E816" t="s">
        <v>384</v>
      </c>
    </row>
    <row r="817" spans="1:5" hidden="1">
      <c r="A817">
        <v>3076604</v>
      </c>
      <c r="B817" t="s">
        <v>3901</v>
      </c>
      <c r="C817" s="3">
        <v>984569</v>
      </c>
      <c r="D817">
        <v>57269</v>
      </c>
      <c r="E817" t="s">
        <v>76</v>
      </c>
    </row>
    <row r="818" spans="1:5" hidden="1">
      <c r="A818">
        <v>879457</v>
      </c>
      <c r="B818" t="s">
        <v>366</v>
      </c>
      <c r="C818" s="3">
        <v>983657</v>
      </c>
      <c r="D818">
        <v>13198</v>
      </c>
      <c r="E818" t="s">
        <v>136</v>
      </c>
    </row>
    <row r="819" spans="1:5" hidden="1">
      <c r="A819">
        <v>811279</v>
      </c>
      <c r="B819" t="s">
        <v>3900</v>
      </c>
      <c r="C819" s="3">
        <v>983562</v>
      </c>
      <c r="D819">
        <v>27757</v>
      </c>
      <c r="E819" t="s">
        <v>86</v>
      </c>
    </row>
    <row r="820" spans="1:5" hidden="1">
      <c r="A820">
        <v>419675</v>
      </c>
      <c r="B820" t="s">
        <v>3899</v>
      </c>
      <c r="C820" s="3">
        <v>983369</v>
      </c>
      <c r="D820">
        <v>28533</v>
      </c>
      <c r="E820" t="s">
        <v>41</v>
      </c>
    </row>
    <row r="821" spans="1:5" hidden="1">
      <c r="A821">
        <v>898458</v>
      </c>
      <c r="B821" t="s">
        <v>3898</v>
      </c>
      <c r="C821" s="3">
        <v>982409</v>
      </c>
      <c r="D821">
        <v>23826</v>
      </c>
      <c r="E821" t="s">
        <v>197</v>
      </c>
    </row>
    <row r="822" spans="1:5" hidden="1">
      <c r="A822">
        <v>215662</v>
      </c>
      <c r="B822" t="s">
        <v>3897</v>
      </c>
      <c r="C822" s="3">
        <v>981400</v>
      </c>
      <c r="D822">
        <v>18609</v>
      </c>
      <c r="E822" t="s">
        <v>141</v>
      </c>
    </row>
    <row r="823" spans="1:5" hidden="1">
      <c r="A823">
        <v>2236821</v>
      </c>
      <c r="B823" t="s">
        <v>3896</v>
      </c>
      <c r="C823" s="3">
        <v>981064</v>
      </c>
      <c r="D823">
        <v>33928</v>
      </c>
      <c r="E823" t="s">
        <v>134</v>
      </c>
    </row>
    <row r="824" spans="1:5" hidden="1">
      <c r="A824">
        <v>176464</v>
      </c>
      <c r="B824" t="s">
        <v>1301</v>
      </c>
      <c r="C824" s="3">
        <v>979757</v>
      </c>
      <c r="D824">
        <v>11569</v>
      </c>
      <c r="E824" t="s">
        <v>141</v>
      </c>
    </row>
    <row r="825" spans="1:5" hidden="1">
      <c r="A825">
        <v>3706013</v>
      </c>
      <c r="B825" t="s">
        <v>3895</v>
      </c>
      <c r="C825" s="3">
        <v>978561</v>
      </c>
      <c r="D825">
        <v>58632</v>
      </c>
      <c r="E825" t="s">
        <v>36</v>
      </c>
    </row>
    <row r="826" spans="1:5" hidden="1">
      <c r="A826">
        <v>1862719</v>
      </c>
      <c r="B826" t="s">
        <v>3894</v>
      </c>
      <c r="C826" s="3">
        <v>977512</v>
      </c>
      <c r="D826">
        <v>33405</v>
      </c>
      <c r="E826" t="s">
        <v>336</v>
      </c>
    </row>
    <row r="827" spans="1:5" hidden="1">
      <c r="A827">
        <v>3386264</v>
      </c>
      <c r="B827" t="s">
        <v>3893</v>
      </c>
      <c r="C827" s="3">
        <v>977318</v>
      </c>
      <c r="D827">
        <v>58060</v>
      </c>
      <c r="E827" t="s">
        <v>384</v>
      </c>
    </row>
    <row r="828" spans="1:5" hidden="1">
      <c r="A828">
        <v>7009</v>
      </c>
      <c r="B828" t="s">
        <v>3892</v>
      </c>
      <c r="C828" s="3">
        <v>975882</v>
      </c>
      <c r="D828">
        <v>20015</v>
      </c>
      <c r="E828" t="s">
        <v>1073</v>
      </c>
    </row>
    <row r="829" spans="1:5" hidden="1">
      <c r="A829">
        <v>1469677</v>
      </c>
      <c r="B829" t="s">
        <v>3891</v>
      </c>
      <c r="C829" s="3">
        <v>975651</v>
      </c>
      <c r="D829">
        <v>33119</v>
      </c>
      <c r="E829" t="s">
        <v>139</v>
      </c>
    </row>
    <row r="830" spans="1:5" hidden="1">
      <c r="A830">
        <v>340144</v>
      </c>
      <c r="B830" t="s">
        <v>98</v>
      </c>
      <c r="C830" s="3">
        <v>973957</v>
      </c>
      <c r="D830">
        <v>18569</v>
      </c>
      <c r="E830" t="s">
        <v>145</v>
      </c>
    </row>
    <row r="831" spans="1:5" hidden="1">
      <c r="A831">
        <v>195111</v>
      </c>
      <c r="B831" t="s">
        <v>3890</v>
      </c>
      <c r="C831" s="3">
        <v>973811</v>
      </c>
      <c r="D831">
        <v>16032</v>
      </c>
      <c r="E831" t="s">
        <v>36</v>
      </c>
    </row>
    <row r="832" spans="1:5" hidden="1">
      <c r="A832">
        <v>86675</v>
      </c>
      <c r="B832" t="s">
        <v>3889</v>
      </c>
      <c r="C832" s="3">
        <v>973372</v>
      </c>
      <c r="D832">
        <v>29613</v>
      </c>
      <c r="E832" t="s">
        <v>390</v>
      </c>
    </row>
    <row r="833" spans="1:5" hidden="1">
      <c r="A833">
        <v>965789</v>
      </c>
      <c r="B833" t="s">
        <v>3888</v>
      </c>
      <c r="C833" s="3">
        <v>973107</v>
      </c>
      <c r="D833">
        <v>34885</v>
      </c>
      <c r="E833" t="s">
        <v>141</v>
      </c>
    </row>
    <row r="834" spans="1:5" hidden="1">
      <c r="A834">
        <v>2998576</v>
      </c>
      <c r="B834" t="s">
        <v>3887</v>
      </c>
      <c r="C834" s="3">
        <v>972971</v>
      </c>
      <c r="D834">
        <v>57056</v>
      </c>
      <c r="E834" t="s">
        <v>54</v>
      </c>
    </row>
    <row r="835" spans="1:5" hidden="1">
      <c r="A835">
        <v>933377</v>
      </c>
      <c r="B835" t="s">
        <v>3886</v>
      </c>
      <c r="C835" s="3">
        <v>972806</v>
      </c>
      <c r="D835">
        <v>26451</v>
      </c>
      <c r="E835" t="s">
        <v>454</v>
      </c>
    </row>
    <row r="836" spans="1:5" hidden="1">
      <c r="A836">
        <v>561659</v>
      </c>
      <c r="B836" t="s">
        <v>3885</v>
      </c>
      <c r="C836" s="3">
        <v>972141</v>
      </c>
      <c r="D836">
        <v>2232</v>
      </c>
      <c r="E836" t="s">
        <v>197</v>
      </c>
    </row>
    <row r="837" spans="1:5" hidden="1">
      <c r="A837">
        <v>517049</v>
      </c>
      <c r="B837" t="s">
        <v>3884</v>
      </c>
      <c r="C837" s="3">
        <v>971743</v>
      </c>
      <c r="D837">
        <v>5615</v>
      </c>
      <c r="E837" t="s">
        <v>131</v>
      </c>
    </row>
    <row r="838" spans="1:5" hidden="1">
      <c r="A838">
        <v>391575</v>
      </c>
      <c r="B838" t="s">
        <v>3883</v>
      </c>
      <c r="C838" s="3">
        <v>968808</v>
      </c>
      <c r="D838">
        <v>29566</v>
      </c>
      <c r="E838" t="s">
        <v>41</v>
      </c>
    </row>
    <row r="839" spans="1:5" hidden="1">
      <c r="A839">
        <v>2358769</v>
      </c>
      <c r="B839" t="s">
        <v>3882</v>
      </c>
      <c r="C839" s="3">
        <v>965305</v>
      </c>
      <c r="D839">
        <v>57197</v>
      </c>
      <c r="E839" t="s">
        <v>912</v>
      </c>
    </row>
    <row r="840" spans="1:5" hidden="1">
      <c r="A840">
        <v>361055</v>
      </c>
      <c r="B840" t="s">
        <v>3881</v>
      </c>
      <c r="C840" s="3">
        <v>963219</v>
      </c>
      <c r="D840">
        <v>18100</v>
      </c>
      <c r="E840" t="s">
        <v>52</v>
      </c>
    </row>
    <row r="841" spans="1:5" hidden="1">
      <c r="A841">
        <v>763677</v>
      </c>
      <c r="B841" t="s">
        <v>656</v>
      </c>
      <c r="C841" s="3">
        <v>962701</v>
      </c>
      <c r="D841">
        <v>31100</v>
      </c>
      <c r="E841" t="s">
        <v>275</v>
      </c>
    </row>
    <row r="842" spans="1:5" hidden="1">
      <c r="A842">
        <v>1885932</v>
      </c>
      <c r="B842" t="s">
        <v>3880</v>
      </c>
      <c r="C842" s="3">
        <v>962202</v>
      </c>
      <c r="D842">
        <v>33492</v>
      </c>
      <c r="E842" t="s">
        <v>336</v>
      </c>
    </row>
    <row r="843" spans="1:5" hidden="1">
      <c r="A843">
        <v>27548</v>
      </c>
      <c r="B843" t="s">
        <v>3879</v>
      </c>
      <c r="C843" s="3">
        <v>961480</v>
      </c>
      <c r="D843">
        <v>14078</v>
      </c>
      <c r="E843" t="s">
        <v>145</v>
      </c>
    </row>
    <row r="844" spans="1:5" hidden="1">
      <c r="A844">
        <v>3719648</v>
      </c>
      <c r="B844" t="s">
        <v>3878</v>
      </c>
      <c r="C844" s="3">
        <v>961176</v>
      </c>
      <c r="D844">
        <v>58722</v>
      </c>
      <c r="E844" t="s">
        <v>416</v>
      </c>
    </row>
    <row r="845" spans="1:5" hidden="1">
      <c r="A845">
        <v>1872996</v>
      </c>
      <c r="B845" t="s">
        <v>3877</v>
      </c>
      <c r="C845" s="3">
        <v>960931</v>
      </c>
      <c r="D845">
        <v>33458</v>
      </c>
      <c r="E845" t="s">
        <v>145</v>
      </c>
    </row>
    <row r="846" spans="1:5" hidden="1">
      <c r="A846">
        <v>2576134</v>
      </c>
      <c r="B846" t="s">
        <v>3876</v>
      </c>
      <c r="C846" s="3">
        <v>960730</v>
      </c>
      <c r="D846">
        <v>34404</v>
      </c>
      <c r="E846" t="s">
        <v>54</v>
      </c>
    </row>
    <row r="847" spans="1:5" hidden="1">
      <c r="A847">
        <v>233527</v>
      </c>
      <c r="B847" t="s">
        <v>3875</v>
      </c>
      <c r="C847" s="3">
        <v>960237</v>
      </c>
      <c r="D847">
        <v>35274</v>
      </c>
      <c r="E847" t="s">
        <v>325</v>
      </c>
    </row>
    <row r="848" spans="1:5" hidden="1">
      <c r="A848">
        <v>301800</v>
      </c>
      <c r="B848" t="s">
        <v>3874</v>
      </c>
      <c r="C848" s="3">
        <v>956434</v>
      </c>
      <c r="D848">
        <v>15970</v>
      </c>
      <c r="E848" t="s">
        <v>36</v>
      </c>
    </row>
    <row r="849" spans="1:14" hidden="1">
      <c r="A849">
        <v>113601</v>
      </c>
      <c r="B849" t="s">
        <v>3873</v>
      </c>
      <c r="C849" s="3">
        <v>956043</v>
      </c>
      <c r="D849">
        <v>24540</v>
      </c>
      <c r="E849" t="s">
        <v>123</v>
      </c>
    </row>
    <row r="850" spans="1:14" hidden="1">
      <c r="A850">
        <v>1162017</v>
      </c>
      <c r="B850" t="s">
        <v>646</v>
      </c>
      <c r="C850" s="3">
        <v>955828</v>
      </c>
      <c r="D850">
        <v>27132</v>
      </c>
      <c r="E850" t="s">
        <v>384</v>
      </c>
    </row>
    <row r="851" spans="1:14" hidden="1">
      <c r="A851">
        <v>492650</v>
      </c>
      <c r="B851" t="s">
        <v>2517</v>
      </c>
      <c r="C851" s="3">
        <v>955633</v>
      </c>
      <c r="D851">
        <v>1435</v>
      </c>
      <c r="E851" t="s">
        <v>43</v>
      </c>
    </row>
    <row r="852" spans="1:14" hidden="1">
      <c r="A852">
        <v>2344753</v>
      </c>
      <c r="B852" t="s">
        <v>3872</v>
      </c>
      <c r="C852" s="3">
        <v>955436</v>
      </c>
      <c r="D852">
        <v>34068</v>
      </c>
      <c r="E852" t="s">
        <v>79</v>
      </c>
    </row>
    <row r="853" spans="1:14" hidden="1">
      <c r="A853">
        <v>214722</v>
      </c>
      <c r="B853" t="s">
        <v>3871</v>
      </c>
      <c r="C853" s="3">
        <v>955048</v>
      </c>
      <c r="D853">
        <v>6862</v>
      </c>
      <c r="E853" t="s">
        <v>325</v>
      </c>
    </row>
    <row r="854" spans="1:14" hidden="1">
      <c r="A854">
        <v>822556</v>
      </c>
      <c r="B854" t="s">
        <v>3870</v>
      </c>
      <c r="C854" s="3">
        <v>953913</v>
      </c>
      <c r="D854">
        <v>20099</v>
      </c>
      <c r="E854" t="s">
        <v>141</v>
      </c>
    </row>
    <row r="855" spans="1:14" hidden="1">
      <c r="A855">
        <v>125855</v>
      </c>
      <c r="B855" t="s">
        <v>3869</v>
      </c>
      <c r="C855" s="3">
        <v>953666</v>
      </c>
      <c r="D855">
        <v>8141</v>
      </c>
      <c r="E855" t="s">
        <v>336</v>
      </c>
    </row>
    <row r="856" spans="1:14" hidden="1">
      <c r="A856">
        <v>119779</v>
      </c>
      <c r="B856" t="s">
        <v>3868</v>
      </c>
      <c r="C856" s="3">
        <v>953491</v>
      </c>
      <c r="D856">
        <v>26517</v>
      </c>
      <c r="E856" t="s">
        <v>454</v>
      </c>
    </row>
    <row r="857" spans="1:14" hidden="1">
      <c r="A857">
        <v>1007417</v>
      </c>
      <c r="B857" t="s">
        <v>3867</v>
      </c>
      <c r="C857" s="3">
        <v>951799</v>
      </c>
      <c r="D857">
        <v>7658</v>
      </c>
      <c r="E857" t="s">
        <v>86</v>
      </c>
    </row>
    <row r="858" spans="1:14" hidden="1">
      <c r="A858">
        <v>45551</v>
      </c>
      <c r="B858" t="s">
        <v>3866</v>
      </c>
      <c r="C858" s="3">
        <v>948772</v>
      </c>
      <c r="D858">
        <v>5170</v>
      </c>
      <c r="E858" t="s">
        <v>47</v>
      </c>
    </row>
    <row r="859" spans="1:14" hidden="1">
      <c r="A859">
        <v>735441</v>
      </c>
      <c r="B859" t="s">
        <v>2303</v>
      </c>
      <c r="C859" s="3">
        <v>948382</v>
      </c>
      <c r="D859">
        <v>228</v>
      </c>
      <c r="E859" t="s">
        <v>47</v>
      </c>
      <c r="N859" t="s">
        <v>196</v>
      </c>
    </row>
    <row r="860" spans="1:14" hidden="1">
      <c r="A860">
        <v>234355</v>
      </c>
      <c r="B860" t="s">
        <v>3859</v>
      </c>
      <c r="C860" s="3">
        <v>947909</v>
      </c>
      <c r="D860">
        <v>4702</v>
      </c>
      <c r="E860" t="s">
        <v>52</v>
      </c>
    </row>
    <row r="861" spans="1:14" hidden="1">
      <c r="A861">
        <v>823478</v>
      </c>
      <c r="B861" t="s">
        <v>3865</v>
      </c>
      <c r="C861" s="3">
        <v>946089</v>
      </c>
      <c r="D861">
        <v>29147</v>
      </c>
      <c r="E861" t="s">
        <v>36</v>
      </c>
    </row>
    <row r="862" spans="1:14" hidden="1">
      <c r="A862">
        <v>2297998</v>
      </c>
      <c r="B862" t="s">
        <v>3864</v>
      </c>
      <c r="C862" s="3">
        <v>945202</v>
      </c>
      <c r="D862">
        <v>34010</v>
      </c>
      <c r="E862" t="s">
        <v>384</v>
      </c>
    </row>
    <row r="863" spans="1:14" hidden="1">
      <c r="A863">
        <v>191935</v>
      </c>
      <c r="B863" t="s">
        <v>3863</v>
      </c>
      <c r="C863" s="3">
        <v>943132</v>
      </c>
      <c r="D863">
        <v>17509</v>
      </c>
      <c r="E863" t="s">
        <v>349</v>
      </c>
    </row>
    <row r="864" spans="1:14" hidden="1">
      <c r="A864">
        <v>154770</v>
      </c>
      <c r="B864" t="s">
        <v>3862</v>
      </c>
      <c r="C864" s="3">
        <v>942561</v>
      </c>
      <c r="D864">
        <v>26395</v>
      </c>
      <c r="E864" t="s">
        <v>454</v>
      </c>
    </row>
    <row r="865" spans="1:14" hidden="1">
      <c r="A865">
        <v>2758024</v>
      </c>
      <c r="B865" t="s">
        <v>2866</v>
      </c>
      <c r="C865" s="3">
        <v>941454</v>
      </c>
      <c r="D865">
        <v>34982</v>
      </c>
      <c r="E865" t="s">
        <v>175</v>
      </c>
    </row>
    <row r="866" spans="1:14" hidden="1">
      <c r="A866">
        <v>63733</v>
      </c>
      <c r="B866" t="s">
        <v>3861</v>
      </c>
      <c r="C866" s="3">
        <v>941411</v>
      </c>
      <c r="D866">
        <v>1711</v>
      </c>
      <c r="E866" t="s">
        <v>175</v>
      </c>
    </row>
    <row r="867" spans="1:14" hidden="1">
      <c r="A867">
        <v>278078</v>
      </c>
      <c r="B867" t="s">
        <v>3860</v>
      </c>
      <c r="C867" s="3">
        <v>940072</v>
      </c>
      <c r="D867">
        <v>26605</v>
      </c>
      <c r="E867" t="s">
        <v>454</v>
      </c>
    </row>
    <row r="868" spans="1:14" hidden="1">
      <c r="A868">
        <v>428060</v>
      </c>
      <c r="B868" t="s">
        <v>3859</v>
      </c>
      <c r="C868" s="3">
        <v>938698</v>
      </c>
      <c r="D868">
        <v>22396</v>
      </c>
      <c r="E868" t="s">
        <v>141</v>
      </c>
    </row>
    <row r="869" spans="1:14" hidden="1">
      <c r="A869">
        <v>3885123</v>
      </c>
      <c r="B869" t="s">
        <v>3858</v>
      </c>
      <c r="C869" s="3">
        <v>938684</v>
      </c>
      <c r="D869">
        <v>58828</v>
      </c>
      <c r="E869" t="s">
        <v>384</v>
      </c>
    </row>
    <row r="870" spans="1:14" hidden="1">
      <c r="A870">
        <v>304173</v>
      </c>
      <c r="B870" t="s">
        <v>3857</v>
      </c>
      <c r="C870" s="3">
        <v>938607</v>
      </c>
      <c r="D870">
        <v>30544</v>
      </c>
      <c r="E870" t="s">
        <v>86</v>
      </c>
    </row>
    <row r="871" spans="1:14" hidden="1">
      <c r="A871">
        <v>74403</v>
      </c>
      <c r="B871" t="s">
        <v>3856</v>
      </c>
      <c r="C871" s="3">
        <v>938414</v>
      </c>
      <c r="D871">
        <v>17960</v>
      </c>
      <c r="E871" t="s">
        <v>123</v>
      </c>
    </row>
    <row r="872" spans="1:14" hidden="1">
      <c r="A872">
        <v>624778</v>
      </c>
      <c r="B872" t="s">
        <v>3855</v>
      </c>
      <c r="C872" s="3">
        <v>938398</v>
      </c>
      <c r="D872">
        <v>28706</v>
      </c>
      <c r="E872" t="s">
        <v>86</v>
      </c>
    </row>
    <row r="873" spans="1:14" hidden="1">
      <c r="A873">
        <v>160650</v>
      </c>
      <c r="B873" t="s">
        <v>1890</v>
      </c>
      <c r="C873" s="3">
        <v>937953</v>
      </c>
      <c r="D873">
        <v>23137</v>
      </c>
      <c r="E873" t="s">
        <v>145</v>
      </c>
    </row>
    <row r="874" spans="1:14" hidden="1">
      <c r="A874">
        <v>433505</v>
      </c>
      <c r="B874" t="s">
        <v>3854</v>
      </c>
      <c r="C874" s="3">
        <v>937261</v>
      </c>
      <c r="D874">
        <v>17749</v>
      </c>
      <c r="E874" t="s">
        <v>951</v>
      </c>
    </row>
    <row r="875" spans="1:14" hidden="1">
      <c r="A875">
        <v>982142</v>
      </c>
      <c r="B875" t="s">
        <v>3853</v>
      </c>
      <c r="C875" s="3">
        <v>935868</v>
      </c>
      <c r="D875">
        <v>8774</v>
      </c>
      <c r="E875" t="s">
        <v>139</v>
      </c>
    </row>
    <row r="876" spans="1:14" hidden="1">
      <c r="A876">
        <v>722816</v>
      </c>
      <c r="B876" t="s">
        <v>3852</v>
      </c>
      <c r="C876" s="3">
        <v>934604</v>
      </c>
      <c r="D876">
        <v>13297</v>
      </c>
      <c r="E876" t="s">
        <v>36</v>
      </c>
    </row>
    <row r="877" spans="1:14" hidden="1">
      <c r="A877">
        <v>701222</v>
      </c>
      <c r="B877" t="s">
        <v>3851</v>
      </c>
      <c r="C877" s="3">
        <v>933467</v>
      </c>
      <c r="D877">
        <v>6605</v>
      </c>
      <c r="E877" t="s">
        <v>76</v>
      </c>
    </row>
    <row r="878" spans="1:14" hidden="1">
      <c r="A878">
        <v>2915461</v>
      </c>
      <c r="B878" t="s">
        <v>3850</v>
      </c>
      <c r="C878" s="3">
        <v>933435</v>
      </c>
      <c r="D878">
        <v>35519</v>
      </c>
      <c r="E878" t="s">
        <v>34</v>
      </c>
    </row>
    <row r="879" spans="1:14" hidden="1">
      <c r="A879">
        <v>770657</v>
      </c>
      <c r="B879" t="s">
        <v>3849</v>
      </c>
      <c r="C879" s="3">
        <v>932175</v>
      </c>
      <c r="D879">
        <v>8904</v>
      </c>
      <c r="E879" t="s">
        <v>71</v>
      </c>
    </row>
    <row r="880" spans="1:14" hidden="1">
      <c r="A880">
        <v>397531</v>
      </c>
      <c r="B880" t="s">
        <v>3848</v>
      </c>
      <c r="C880" s="3">
        <v>930702</v>
      </c>
      <c r="D880">
        <v>903</v>
      </c>
      <c r="E880" t="s">
        <v>45</v>
      </c>
      <c r="N880" s="24" t="s">
        <v>192</v>
      </c>
    </row>
    <row r="881" spans="1:5" hidden="1">
      <c r="A881">
        <v>546544</v>
      </c>
      <c r="B881" t="s">
        <v>1130</v>
      </c>
      <c r="C881" s="3">
        <v>929943</v>
      </c>
      <c r="D881">
        <v>15555</v>
      </c>
      <c r="E881" t="s">
        <v>47</v>
      </c>
    </row>
    <row r="882" spans="1:5" hidden="1">
      <c r="A882">
        <v>307679</v>
      </c>
      <c r="B882" t="s">
        <v>3847</v>
      </c>
      <c r="C882" s="3">
        <v>928657</v>
      </c>
      <c r="D882">
        <v>23041</v>
      </c>
      <c r="E882" t="s">
        <v>56</v>
      </c>
    </row>
    <row r="883" spans="1:5" hidden="1">
      <c r="A883">
        <v>162337</v>
      </c>
      <c r="B883" t="s">
        <v>3846</v>
      </c>
      <c r="C883" s="3">
        <v>927615</v>
      </c>
      <c r="D883">
        <v>20818</v>
      </c>
      <c r="E883" t="s">
        <v>175</v>
      </c>
    </row>
    <row r="884" spans="1:5" hidden="1">
      <c r="A884">
        <v>3630323</v>
      </c>
      <c r="B884" t="s">
        <v>3845</v>
      </c>
      <c r="C884" s="3">
        <v>926463</v>
      </c>
      <c r="D884">
        <v>58716</v>
      </c>
      <c r="E884" t="s">
        <v>141</v>
      </c>
    </row>
    <row r="885" spans="1:5" hidden="1">
      <c r="A885">
        <v>101037</v>
      </c>
      <c r="B885" t="s">
        <v>3844</v>
      </c>
      <c r="C885" s="3">
        <v>921678</v>
      </c>
      <c r="D885">
        <v>8149</v>
      </c>
      <c r="E885" t="s">
        <v>336</v>
      </c>
    </row>
    <row r="886" spans="1:5" hidden="1">
      <c r="A886">
        <v>344647</v>
      </c>
      <c r="B886" t="s">
        <v>3843</v>
      </c>
      <c r="C886" s="3">
        <v>921626</v>
      </c>
      <c r="D886">
        <v>16501</v>
      </c>
      <c r="E886" t="s">
        <v>45</v>
      </c>
    </row>
    <row r="887" spans="1:5" hidden="1">
      <c r="A887">
        <v>856748</v>
      </c>
      <c r="B887" t="s">
        <v>1094</v>
      </c>
      <c r="C887" s="3">
        <v>920636</v>
      </c>
      <c r="D887">
        <v>17211</v>
      </c>
      <c r="E887" t="s">
        <v>131</v>
      </c>
    </row>
    <row r="888" spans="1:5" hidden="1">
      <c r="A888">
        <v>645465</v>
      </c>
      <c r="B888" t="s">
        <v>3842</v>
      </c>
      <c r="C888" s="3">
        <v>920512</v>
      </c>
      <c r="D888">
        <v>1210</v>
      </c>
      <c r="E888" t="s">
        <v>141</v>
      </c>
    </row>
    <row r="889" spans="1:5" hidden="1">
      <c r="A889">
        <v>3664588</v>
      </c>
      <c r="B889" t="s">
        <v>3841</v>
      </c>
      <c r="C889" s="3">
        <v>919875</v>
      </c>
      <c r="D889">
        <v>58741</v>
      </c>
      <c r="E889" t="s">
        <v>134</v>
      </c>
    </row>
    <row r="890" spans="1:5" hidden="1">
      <c r="A890">
        <v>931038</v>
      </c>
      <c r="B890" t="s">
        <v>3840</v>
      </c>
      <c r="C890" s="3">
        <v>917280</v>
      </c>
      <c r="D890">
        <v>11670</v>
      </c>
      <c r="E890" t="s">
        <v>45</v>
      </c>
    </row>
    <row r="891" spans="1:5" hidden="1">
      <c r="A891">
        <v>600419</v>
      </c>
      <c r="B891" t="s">
        <v>3839</v>
      </c>
      <c r="C891" s="3">
        <v>916855</v>
      </c>
      <c r="D891">
        <v>14969</v>
      </c>
      <c r="E891" t="s">
        <v>86</v>
      </c>
    </row>
    <row r="892" spans="1:5" hidden="1">
      <c r="A892">
        <v>613558</v>
      </c>
      <c r="B892" t="s">
        <v>3838</v>
      </c>
      <c r="C892" s="3">
        <v>915985</v>
      </c>
      <c r="D892">
        <v>8255</v>
      </c>
      <c r="E892" t="s">
        <v>71</v>
      </c>
    </row>
    <row r="893" spans="1:5" hidden="1">
      <c r="A893">
        <v>177751</v>
      </c>
      <c r="B893" t="s">
        <v>3837</v>
      </c>
      <c r="C893" s="3">
        <v>915341</v>
      </c>
      <c r="D893">
        <v>1068</v>
      </c>
      <c r="E893" t="s">
        <v>71</v>
      </c>
    </row>
    <row r="894" spans="1:5" hidden="1">
      <c r="A894">
        <v>3437483</v>
      </c>
      <c r="B894" t="s">
        <v>3836</v>
      </c>
      <c r="C894" s="3">
        <v>914102</v>
      </c>
      <c r="D894">
        <v>58264</v>
      </c>
      <c r="E894" t="s">
        <v>45</v>
      </c>
    </row>
    <row r="895" spans="1:5" hidden="1">
      <c r="A895">
        <v>1412712</v>
      </c>
      <c r="B895" t="s">
        <v>3835</v>
      </c>
      <c r="C895" s="3">
        <v>913700</v>
      </c>
      <c r="D895">
        <v>27572</v>
      </c>
      <c r="E895" t="s">
        <v>384</v>
      </c>
    </row>
    <row r="896" spans="1:5" hidden="1">
      <c r="A896">
        <v>820048</v>
      </c>
      <c r="B896" t="s">
        <v>3834</v>
      </c>
      <c r="C896" s="3">
        <v>913271</v>
      </c>
      <c r="D896">
        <v>1545</v>
      </c>
      <c r="E896" t="s">
        <v>47</v>
      </c>
    </row>
    <row r="897" spans="1:5" hidden="1">
      <c r="A897">
        <v>30502</v>
      </c>
      <c r="B897" t="s">
        <v>3833</v>
      </c>
      <c r="C897" s="3">
        <v>912655</v>
      </c>
      <c r="D897">
        <v>14240</v>
      </c>
      <c r="E897" t="s">
        <v>123</v>
      </c>
    </row>
    <row r="898" spans="1:5" hidden="1">
      <c r="A898">
        <v>3344321</v>
      </c>
      <c r="B898" t="s">
        <v>3832</v>
      </c>
      <c r="C898" s="3">
        <v>911710</v>
      </c>
      <c r="D898">
        <v>58057</v>
      </c>
      <c r="E898" t="s">
        <v>66</v>
      </c>
    </row>
    <row r="899" spans="1:5" hidden="1">
      <c r="A899">
        <v>2728661</v>
      </c>
      <c r="B899" t="s">
        <v>3831</v>
      </c>
      <c r="C899" s="3">
        <v>911487</v>
      </c>
      <c r="D899">
        <v>34812</v>
      </c>
      <c r="E899" t="s">
        <v>275</v>
      </c>
    </row>
    <row r="900" spans="1:5" hidden="1">
      <c r="A900">
        <v>119528</v>
      </c>
      <c r="B900" t="s">
        <v>3830</v>
      </c>
      <c r="C900" s="3">
        <v>909935</v>
      </c>
      <c r="D900">
        <v>7875</v>
      </c>
      <c r="E900" t="s">
        <v>86</v>
      </c>
    </row>
    <row r="901" spans="1:5" hidden="1">
      <c r="A901">
        <v>83375</v>
      </c>
      <c r="B901" t="s">
        <v>1281</v>
      </c>
      <c r="C901" s="3">
        <v>908252</v>
      </c>
      <c r="D901">
        <v>28362</v>
      </c>
      <c r="E901" t="s">
        <v>39</v>
      </c>
    </row>
    <row r="902" spans="1:5" hidden="1">
      <c r="A902">
        <v>1016231</v>
      </c>
      <c r="B902" t="s">
        <v>3829</v>
      </c>
      <c r="C902" s="3">
        <v>906695</v>
      </c>
      <c r="D902">
        <v>4931</v>
      </c>
      <c r="E902" t="s">
        <v>175</v>
      </c>
    </row>
    <row r="903" spans="1:5" hidden="1">
      <c r="A903">
        <v>3028902</v>
      </c>
      <c r="B903" t="s">
        <v>3828</v>
      </c>
      <c r="C903" s="3">
        <v>903220</v>
      </c>
      <c r="D903">
        <v>57098</v>
      </c>
      <c r="E903" t="s">
        <v>384</v>
      </c>
    </row>
    <row r="904" spans="1:5" hidden="1">
      <c r="A904">
        <v>134437</v>
      </c>
      <c r="B904" t="s">
        <v>3827</v>
      </c>
      <c r="C904" s="3">
        <v>898845</v>
      </c>
      <c r="D904">
        <v>5598</v>
      </c>
      <c r="E904" t="s">
        <v>84</v>
      </c>
    </row>
    <row r="905" spans="1:5" hidden="1">
      <c r="A905">
        <v>765505</v>
      </c>
      <c r="B905" t="s">
        <v>3826</v>
      </c>
      <c r="C905" s="3">
        <v>897777</v>
      </c>
      <c r="D905">
        <v>90297</v>
      </c>
      <c r="E905" t="s">
        <v>454</v>
      </c>
    </row>
    <row r="906" spans="1:5" hidden="1">
      <c r="A906">
        <v>517674</v>
      </c>
      <c r="B906" t="s">
        <v>3825</v>
      </c>
      <c r="C906" s="3">
        <v>897174</v>
      </c>
      <c r="D906">
        <v>30441</v>
      </c>
      <c r="E906" t="s">
        <v>336</v>
      </c>
    </row>
    <row r="907" spans="1:5" hidden="1">
      <c r="A907">
        <v>702612</v>
      </c>
      <c r="B907" t="s">
        <v>3824</v>
      </c>
      <c r="C907" s="3">
        <v>895737</v>
      </c>
      <c r="D907">
        <v>2700</v>
      </c>
      <c r="E907" t="s">
        <v>139</v>
      </c>
    </row>
    <row r="908" spans="1:5" hidden="1">
      <c r="A908">
        <v>972732</v>
      </c>
      <c r="B908" t="s">
        <v>3823</v>
      </c>
      <c r="C908" s="3">
        <v>895658</v>
      </c>
      <c r="D908">
        <v>15572</v>
      </c>
      <c r="E908" t="s">
        <v>175</v>
      </c>
    </row>
    <row r="909" spans="1:5" hidden="1">
      <c r="A909">
        <v>311603</v>
      </c>
      <c r="B909" t="s">
        <v>3822</v>
      </c>
      <c r="C909" s="3">
        <v>894697</v>
      </c>
      <c r="D909">
        <v>18200</v>
      </c>
      <c r="E909" t="s">
        <v>134</v>
      </c>
    </row>
    <row r="910" spans="1:5" hidden="1">
      <c r="A910">
        <v>777366</v>
      </c>
      <c r="B910" t="s">
        <v>3821</v>
      </c>
      <c r="C910" s="3">
        <v>894124</v>
      </c>
      <c r="D910">
        <v>20387</v>
      </c>
      <c r="E910" t="s">
        <v>384</v>
      </c>
    </row>
    <row r="911" spans="1:5" hidden="1">
      <c r="A911">
        <v>33857</v>
      </c>
      <c r="B911" t="s">
        <v>2269</v>
      </c>
      <c r="C911" s="3">
        <v>893857</v>
      </c>
      <c r="D911">
        <v>15545</v>
      </c>
      <c r="E911" t="s">
        <v>43</v>
      </c>
    </row>
    <row r="912" spans="1:5" hidden="1">
      <c r="A912">
        <v>381343</v>
      </c>
      <c r="B912" t="s">
        <v>3137</v>
      </c>
      <c r="C912" s="3">
        <v>893348</v>
      </c>
      <c r="D912">
        <v>4533</v>
      </c>
      <c r="E912" t="s">
        <v>71</v>
      </c>
    </row>
    <row r="913" spans="1:5" hidden="1">
      <c r="A913">
        <v>97804</v>
      </c>
      <c r="B913" t="s">
        <v>3820</v>
      </c>
      <c r="C913" s="3">
        <v>892690</v>
      </c>
      <c r="D913">
        <v>90253</v>
      </c>
      <c r="E913" t="s">
        <v>454</v>
      </c>
    </row>
    <row r="914" spans="1:5" hidden="1">
      <c r="A914">
        <v>498362</v>
      </c>
      <c r="B914" t="s">
        <v>3819</v>
      </c>
      <c r="C914" s="3">
        <v>885101</v>
      </c>
      <c r="D914">
        <v>22373</v>
      </c>
      <c r="E914" t="s">
        <v>141</v>
      </c>
    </row>
    <row r="915" spans="1:5" hidden="1">
      <c r="A915">
        <v>528849</v>
      </c>
      <c r="B915" t="s">
        <v>3818</v>
      </c>
      <c r="C915" s="3">
        <v>883530</v>
      </c>
      <c r="D915">
        <v>11236</v>
      </c>
      <c r="E915" t="s">
        <v>145</v>
      </c>
    </row>
    <row r="916" spans="1:5" hidden="1">
      <c r="A916">
        <v>3052813</v>
      </c>
      <c r="B916" t="s">
        <v>3817</v>
      </c>
      <c r="C916" s="3">
        <v>883449</v>
      </c>
      <c r="D916">
        <v>57176</v>
      </c>
      <c r="E916" t="s">
        <v>384</v>
      </c>
    </row>
    <row r="917" spans="1:5" hidden="1">
      <c r="A917">
        <v>283737</v>
      </c>
      <c r="B917" t="s">
        <v>3816</v>
      </c>
      <c r="C917" s="3">
        <v>882810</v>
      </c>
      <c r="D917">
        <v>19502</v>
      </c>
      <c r="E917" t="s">
        <v>175</v>
      </c>
    </row>
    <row r="918" spans="1:5" hidden="1">
      <c r="A918">
        <v>3678857</v>
      </c>
      <c r="B918" t="s">
        <v>3815</v>
      </c>
      <c r="C918" s="3">
        <v>882328</v>
      </c>
      <c r="D918">
        <v>58752</v>
      </c>
      <c r="E918" t="s">
        <v>1232</v>
      </c>
    </row>
    <row r="919" spans="1:5" hidden="1">
      <c r="A919">
        <v>980531</v>
      </c>
      <c r="B919" t="s">
        <v>3814</v>
      </c>
      <c r="C919" s="3">
        <v>881923</v>
      </c>
      <c r="D919">
        <v>16546</v>
      </c>
      <c r="E919" t="s">
        <v>336</v>
      </c>
    </row>
    <row r="920" spans="1:5" hidden="1">
      <c r="A920">
        <v>767974</v>
      </c>
      <c r="B920" t="s">
        <v>3813</v>
      </c>
      <c r="C920" s="3">
        <v>879238</v>
      </c>
      <c r="D920">
        <v>28263</v>
      </c>
      <c r="E920" t="s">
        <v>76</v>
      </c>
    </row>
    <row r="921" spans="1:5" hidden="1">
      <c r="A921">
        <v>369659</v>
      </c>
      <c r="B921" t="s">
        <v>3812</v>
      </c>
      <c r="C921" s="3">
        <v>878267</v>
      </c>
      <c r="D921">
        <v>3325</v>
      </c>
      <c r="E921" t="s">
        <v>141</v>
      </c>
    </row>
    <row r="922" spans="1:5" hidden="1">
      <c r="A922">
        <v>844053</v>
      </c>
      <c r="B922" t="s">
        <v>3811</v>
      </c>
      <c r="C922" s="3">
        <v>878098</v>
      </c>
      <c r="D922">
        <v>19213</v>
      </c>
      <c r="E922" t="s">
        <v>43</v>
      </c>
    </row>
    <row r="923" spans="1:5" hidden="1">
      <c r="A923">
        <v>780218</v>
      </c>
      <c r="B923" t="s">
        <v>3810</v>
      </c>
      <c r="C923" s="3">
        <v>877982</v>
      </c>
      <c r="D923">
        <v>12969</v>
      </c>
      <c r="E923" t="s">
        <v>76</v>
      </c>
    </row>
    <row r="924" spans="1:5" hidden="1">
      <c r="A924">
        <v>738013</v>
      </c>
      <c r="B924" t="s">
        <v>3809</v>
      </c>
      <c r="C924" s="3">
        <v>877477</v>
      </c>
      <c r="D924">
        <v>6531</v>
      </c>
      <c r="E924" t="s">
        <v>76</v>
      </c>
    </row>
    <row r="925" spans="1:5" hidden="1">
      <c r="A925">
        <v>6329</v>
      </c>
      <c r="B925" t="s">
        <v>3808</v>
      </c>
      <c r="C925" s="3">
        <v>876534</v>
      </c>
      <c r="D925">
        <v>9923</v>
      </c>
      <c r="E925" t="s">
        <v>275</v>
      </c>
    </row>
    <row r="926" spans="1:5" hidden="1">
      <c r="A926">
        <v>2515320</v>
      </c>
      <c r="B926" t="s">
        <v>3807</v>
      </c>
      <c r="C926" s="3">
        <v>875437</v>
      </c>
      <c r="D926">
        <v>34401</v>
      </c>
      <c r="E926" t="s">
        <v>129</v>
      </c>
    </row>
    <row r="927" spans="1:5" hidden="1">
      <c r="A927">
        <v>362717</v>
      </c>
      <c r="B927" t="s">
        <v>3806</v>
      </c>
      <c r="C927" s="3">
        <v>873868</v>
      </c>
      <c r="D927">
        <v>13341</v>
      </c>
      <c r="E927" t="s">
        <v>76</v>
      </c>
    </row>
    <row r="928" spans="1:5" hidden="1">
      <c r="A928">
        <v>482156</v>
      </c>
      <c r="B928" t="s">
        <v>1328</v>
      </c>
      <c r="C928" s="3">
        <v>872778</v>
      </c>
      <c r="D928">
        <v>17614</v>
      </c>
      <c r="E928" t="s">
        <v>52</v>
      </c>
    </row>
    <row r="929" spans="1:5" hidden="1">
      <c r="A929">
        <v>333203</v>
      </c>
      <c r="B929" t="s">
        <v>2129</v>
      </c>
      <c r="C929" s="3">
        <v>872287</v>
      </c>
      <c r="D929">
        <v>14158</v>
      </c>
      <c r="E929" t="s">
        <v>810</v>
      </c>
    </row>
    <row r="930" spans="1:5" hidden="1">
      <c r="A930">
        <v>864471</v>
      </c>
      <c r="B930" t="s">
        <v>3805</v>
      </c>
      <c r="C930" s="3">
        <v>871367</v>
      </c>
      <c r="D930">
        <v>27619</v>
      </c>
      <c r="E930" t="s">
        <v>34</v>
      </c>
    </row>
    <row r="931" spans="1:5" hidden="1">
      <c r="A931">
        <v>753324</v>
      </c>
      <c r="B931" t="s">
        <v>3804</v>
      </c>
      <c r="C931" s="3">
        <v>871277</v>
      </c>
      <c r="D931">
        <v>6123</v>
      </c>
      <c r="E931" t="s">
        <v>325</v>
      </c>
    </row>
    <row r="932" spans="1:5" hidden="1">
      <c r="A932">
        <v>67656</v>
      </c>
      <c r="B932" t="s">
        <v>297</v>
      </c>
      <c r="C932" s="3">
        <v>869677</v>
      </c>
      <c r="D932">
        <v>32629</v>
      </c>
      <c r="E932" t="s">
        <v>118</v>
      </c>
    </row>
    <row r="933" spans="1:5" hidden="1">
      <c r="A933">
        <v>632607</v>
      </c>
      <c r="B933" t="s">
        <v>3803</v>
      </c>
      <c r="C933" s="3">
        <v>869479</v>
      </c>
      <c r="D933">
        <v>90206</v>
      </c>
      <c r="E933" t="s">
        <v>454</v>
      </c>
    </row>
    <row r="934" spans="1:5" hidden="1">
      <c r="A934">
        <v>779968</v>
      </c>
      <c r="B934" t="s">
        <v>3802</v>
      </c>
      <c r="C934" s="3">
        <v>867298</v>
      </c>
      <c r="D934">
        <v>23998</v>
      </c>
      <c r="E934" t="s">
        <v>384</v>
      </c>
    </row>
    <row r="935" spans="1:5" hidden="1">
      <c r="A935">
        <v>18854</v>
      </c>
      <c r="B935" t="s">
        <v>3801</v>
      </c>
      <c r="C935" s="3">
        <v>865377</v>
      </c>
      <c r="D935">
        <v>4147</v>
      </c>
      <c r="E935" t="s">
        <v>68</v>
      </c>
    </row>
    <row r="936" spans="1:5" hidden="1">
      <c r="A936">
        <v>670467</v>
      </c>
      <c r="B936" t="s">
        <v>3800</v>
      </c>
      <c r="C936" s="3">
        <v>864533</v>
      </c>
      <c r="D936">
        <v>23275</v>
      </c>
      <c r="E936" t="s">
        <v>384</v>
      </c>
    </row>
    <row r="937" spans="1:5" hidden="1">
      <c r="A937">
        <v>733054</v>
      </c>
      <c r="B937" t="s">
        <v>3799</v>
      </c>
      <c r="C937" s="3">
        <v>863254</v>
      </c>
      <c r="D937">
        <v>12506</v>
      </c>
      <c r="E937" t="s">
        <v>141</v>
      </c>
    </row>
    <row r="938" spans="1:5" hidden="1">
      <c r="A938">
        <v>815156</v>
      </c>
      <c r="B938" t="s">
        <v>3798</v>
      </c>
      <c r="C938" s="3">
        <v>862614</v>
      </c>
      <c r="D938">
        <v>15728</v>
      </c>
      <c r="E938" t="s">
        <v>136</v>
      </c>
    </row>
    <row r="939" spans="1:5" hidden="1">
      <c r="A939">
        <v>3793714</v>
      </c>
      <c r="B939" t="s">
        <v>3797</v>
      </c>
      <c r="C939" s="3">
        <v>861575</v>
      </c>
      <c r="D939">
        <v>58675</v>
      </c>
      <c r="E939" t="s">
        <v>36</v>
      </c>
    </row>
    <row r="940" spans="1:5" hidden="1">
      <c r="A940">
        <v>33259</v>
      </c>
      <c r="B940" t="s">
        <v>2784</v>
      </c>
      <c r="C940" s="3">
        <v>861235</v>
      </c>
      <c r="D940">
        <v>21714</v>
      </c>
      <c r="E940" t="s">
        <v>66</v>
      </c>
    </row>
    <row r="941" spans="1:5" hidden="1">
      <c r="A941">
        <v>49241</v>
      </c>
      <c r="B941" t="s">
        <v>3796</v>
      </c>
      <c r="C941" s="3">
        <v>860104</v>
      </c>
      <c r="D941">
        <v>19371</v>
      </c>
      <c r="E941" t="s">
        <v>131</v>
      </c>
    </row>
    <row r="942" spans="1:5" hidden="1">
      <c r="A942">
        <v>778738</v>
      </c>
      <c r="B942" t="s">
        <v>491</v>
      </c>
      <c r="C942" s="3">
        <v>859865</v>
      </c>
      <c r="D942">
        <v>14851</v>
      </c>
      <c r="E942" t="s">
        <v>175</v>
      </c>
    </row>
    <row r="943" spans="1:5" hidden="1">
      <c r="A943">
        <v>342362</v>
      </c>
      <c r="B943" t="s">
        <v>3795</v>
      </c>
      <c r="C943" s="3">
        <v>859239</v>
      </c>
      <c r="D943">
        <v>5529</v>
      </c>
      <c r="E943" t="s">
        <v>141</v>
      </c>
    </row>
    <row r="944" spans="1:5" hidden="1">
      <c r="A944">
        <v>65746</v>
      </c>
      <c r="B944" t="s">
        <v>3794</v>
      </c>
      <c r="C944" s="3">
        <v>855175</v>
      </c>
      <c r="D944">
        <v>5840</v>
      </c>
      <c r="E944" t="s">
        <v>139</v>
      </c>
    </row>
    <row r="945" spans="1:5" hidden="1">
      <c r="A945">
        <v>790543</v>
      </c>
      <c r="B945" t="s">
        <v>102</v>
      </c>
      <c r="C945" s="3">
        <v>854727</v>
      </c>
      <c r="D945">
        <v>18272</v>
      </c>
      <c r="E945" t="s">
        <v>47</v>
      </c>
    </row>
    <row r="946" spans="1:5" hidden="1">
      <c r="A946">
        <v>794336</v>
      </c>
      <c r="B946" t="s">
        <v>3793</v>
      </c>
      <c r="C946" s="3">
        <v>853272</v>
      </c>
      <c r="D946">
        <v>17093</v>
      </c>
      <c r="E946" t="s">
        <v>349</v>
      </c>
    </row>
    <row r="947" spans="1:5" hidden="1">
      <c r="A947">
        <v>1157415</v>
      </c>
      <c r="B947" t="s">
        <v>3792</v>
      </c>
      <c r="C947" s="3">
        <v>853091</v>
      </c>
      <c r="D947">
        <v>27074</v>
      </c>
      <c r="E947" t="s">
        <v>141</v>
      </c>
    </row>
    <row r="948" spans="1:5" hidden="1">
      <c r="A948">
        <v>3320781</v>
      </c>
      <c r="B948" t="s">
        <v>3791</v>
      </c>
      <c r="C948" s="3">
        <v>852501</v>
      </c>
      <c r="D948">
        <v>58013</v>
      </c>
      <c r="E948" t="s">
        <v>47</v>
      </c>
    </row>
    <row r="949" spans="1:5" hidden="1">
      <c r="A949">
        <v>384652</v>
      </c>
      <c r="B949" t="s">
        <v>3790</v>
      </c>
      <c r="C949" s="3">
        <v>850828</v>
      </c>
      <c r="D949">
        <v>20727</v>
      </c>
      <c r="E949" t="s">
        <v>141</v>
      </c>
    </row>
    <row r="950" spans="1:5" hidden="1">
      <c r="A950">
        <v>327305</v>
      </c>
      <c r="B950" t="s">
        <v>3789</v>
      </c>
      <c r="C950" s="3">
        <v>850692</v>
      </c>
      <c r="D950">
        <v>12874</v>
      </c>
      <c r="E950" t="s">
        <v>951</v>
      </c>
    </row>
    <row r="951" spans="1:5" hidden="1">
      <c r="A951">
        <v>1006148</v>
      </c>
      <c r="B951" t="s">
        <v>119</v>
      </c>
      <c r="C951" s="3">
        <v>848569</v>
      </c>
      <c r="D951">
        <v>14209</v>
      </c>
      <c r="E951" t="s">
        <v>47</v>
      </c>
    </row>
    <row r="952" spans="1:5" hidden="1">
      <c r="A952">
        <v>115575</v>
      </c>
      <c r="B952" t="s">
        <v>3788</v>
      </c>
      <c r="C952" s="3">
        <v>848382</v>
      </c>
      <c r="D952">
        <v>26591</v>
      </c>
      <c r="E952" t="s">
        <v>454</v>
      </c>
    </row>
    <row r="953" spans="1:5" hidden="1">
      <c r="A953">
        <v>524579</v>
      </c>
      <c r="B953" t="s">
        <v>3787</v>
      </c>
      <c r="C953" s="3">
        <v>847794</v>
      </c>
      <c r="D953">
        <v>29657</v>
      </c>
      <c r="E953" t="s">
        <v>145</v>
      </c>
    </row>
    <row r="954" spans="1:5" hidden="1">
      <c r="A954">
        <v>2736714</v>
      </c>
      <c r="B954" t="s">
        <v>1435</v>
      </c>
      <c r="C954" s="3">
        <v>847157</v>
      </c>
      <c r="D954">
        <v>34805</v>
      </c>
      <c r="E954" t="s">
        <v>384</v>
      </c>
    </row>
    <row r="955" spans="1:5" hidden="1">
      <c r="A955">
        <v>279954</v>
      </c>
      <c r="B955" t="s">
        <v>3786</v>
      </c>
      <c r="C955" s="3">
        <v>847122</v>
      </c>
      <c r="D955">
        <v>1402</v>
      </c>
      <c r="E955" t="s">
        <v>66</v>
      </c>
    </row>
    <row r="956" spans="1:5" hidden="1">
      <c r="A956">
        <v>391977</v>
      </c>
      <c r="B956" t="s">
        <v>3785</v>
      </c>
      <c r="C956" s="3">
        <v>845848</v>
      </c>
      <c r="D956">
        <v>28788</v>
      </c>
      <c r="E956" t="s">
        <v>1073</v>
      </c>
    </row>
    <row r="957" spans="1:5" hidden="1">
      <c r="A957">
        <v>196800</v>
      </c>
      <c r="B957" t="s">
        <v>3784</v>
      </c>
      <c r="C957" s="3">
        <v>845576</v>
      </c>
      <c r="D957">
        <v>90190</v>
      </c>
      <c r="E957" t="s">
        <v>454</v>
      </c>
    </row>
    <row r="958" spans="1:5" hidden="1">
      <c r="A958">
        <v>757377</v>
      </c>
      <c r="B958" t="s">
        <v>3783</v>
      </c>
      <c r="C958" s="3">
        <v>844942</v>
      </c>
      <c r="D958">
        <v>29009</v>
      </c>
      <c r="E958" t="s">
        <v>45</v>
      </c>
    </row>
    <row r="959" spans="1:5" hidden="1">
      <c r="A959">
        <v>1414819</v>
      </c>
      <c r="B959" t="s">
        <v>3782</v>
      </c>
      <c r="C959" s="3">
        <v>841650</v>
      </c>
      <c r="D959">
        <v>32718</v>
      </c>
      <c r="E959" t="s">
        <v>349</v>
      </c>
    </row>
    <row r="960" spans="1:5" hidden="1">
      <c r="A960">
        <v>167565</v>
      </c>
      <c r="B960" t="s">
        <v>3781</v>
      </c>
      <c r="C960" s="3">
        <v>841309</v>
      </c>
      <c r="D960">
        <v>25890</v>
      </c>
      <c r="E960" t="s">
        <v>384</v>
      </c>
    </row>
    <row r="961" spans="1:14" hidden="1">
      <c r="A961">
        <v>463650</v>
      </c>
      <c r="B961" t="s">
        <v>3780</v>
      </c>
      <c r="C961" s="3">
        <v>839145</v>
      </c>
      <c r="D961">
        <v>18489</v>
      </c>
      <c r="E961" t="s">
        <v>43</v>
      </c>
    </row>
    <row r="962" spans="1:14" hidden="1">
      <c r="A962">
        <v>831008</v>
      </c>
      <c r="B962" t="s">
        <v>3779</v>
      </c>
      <c r="C962" s="3">
        <v>838240</v>
      </c>
      <c r="D962">
        <v>18194</v>
      </c>
      <c r="E962" t="s">
        <v>134</v>
      </c>
    </row>
    <row r="963" spans="1:14" hidden="1">
      <c r="A963">
        <v>3395293</v>
      </c>
      <c r="B963" t="s">
        <v>3778</v>
      </c>
      <c r="C963" s="3">
        <v>837096</v>
      </c>
      <c r="D963">
        <v>58227</v>
      </c>
      <c r="E963" t="s">
        <v>175</v>
      </c>
    </row>
    <row r="964" spans="1:14" hidden="1">
      <c r="A964">
        <v>734538</v>
      </c>
      <c r="B964" t="s">
        <v>3777</v>
      </c>
      <c r="C964" s="3">
        <v>836821</v>
      </c>
      <c r="D964">
        <v>25247</v>
      </c>
      <c r="E964" t="s">
        <v>336</v>
      </c>
    </row>
    <row r="965" spans="1:14" hidden="1">
      <c r="A965">
        <v>113441</v>
      </c>
      <c r="B965" t="s">
        <v>119</v>
      </c>
      <c r="C965" s="3">
        <v>836333</v>
      </c>
      <c r="D965">
        <v>14578</v>
      </c>
      <c r="E965" t="s">
        <v>41</v>
      </c>
    </row>
    <row r="966" spans="1:14" hidden="1">
      <c r="A966">
        <v>3548567</v>
      </c>
      <c r="B966" t="s">
        <v>3776</v>
      </c>
      <c r="C966" s="3">
        <v>836240</v>
      </c>
      <c r="D966">
        <v>58581</v>
      </c>
      <c r="E966" t="s">
        <v>141</v>
      </c>
    </row>
    <row r="967" spans="1:14" hidden="1">
      <c r="A967">
        <v>2747587</v>
      </c>
      <c r="B967" t="s">
        <v>3775</v>
      </c>
      <c r="C967" s="3">
        <v>833367</v>
      </c>
      <c r="D967">
        <v>35014</v>
      </c>
      <c r="E967" t="s">
        <v>52</v>
      </c>
    </row>
    <row r="968" spans="1:14" hidden="1">
      <c r="A968">
        <v>524971</v>
      </c>
      <c r="B968" t="s">
        <v>3774</v>
      </c>
      <c r="C968" s="3">
        <v>831386</v>
      </c>
      <c r="D968">
        <v>28400</v>
      </c>
      <c r="E968" t="s">
        <v>145</v>
      </c>
    </row>
    <row r="969" spans="1:14" hidden="1">
      <c r="A969">
        <v>411512</v>
      </c>
      <c r="B969" t="s">
        <v>3773</v>
      </c>
      <c r="C969" s="3">
        <v>830689</v>
      </c>
      <c r="D969">
        <v>7461</v>
      </c>
      <c r="E969" t="s">
        <v>86</v>
      </c>
    </row>
    <row r="970" spans="1:14" hidden="1">
      <c r="A970">
        <v>3076453</v>
      </c>
      <c r="B970" t="s">
        <v>3772</v>
      </c>
      <c r="C970" s="3">
        <v>830186</v>
      </c>
      <c r="D970">
        <v>57044</v>
      </c>
      <c r="E970" t="s">
        <v>384</v>
      </c>
    </row>
    <row r="971" spans="1:14" hidden="1">
      <c r="A971">
        <v>3597211</v>
      </c>
      <c r="B971" t="s">
        <v>3771</v>
      </c>
      <c r="C971" s="3">
        <v>829790</v>
      </c>
      <c r="D971">
        <v>58595</v>
      </c>
      <c r="E971" t="s">
        <v>325</v>
      </c>
    </row>
    <row r="972" spans="1:14" hidden="1">
      <c r="A972">
        <v>65205</v>
      </c>
      <c r="B972" t="s">
        <v>3770</v>
      </c>
      <c r="C972" s="3">
        <v>829458</v>
      </c>
      <c r="D972">
        <v>16636</v>
      </c>
      <c r="E972" t="s">
        <v>134</v>
      </c>
    </row>
    <row r="973" spans="1:14" hidden="1">
      <c r="A973">
        <v>749635</v>
      </c>
      <c r="B973" t="s">
        <v>3769</v>
      </c>
      <c r="C973" s="3">
        <v>828494</v>
      </c>
      <c r="D973">
        <v>35</v>
      </c>
      <c r="E973" t="s">
        <v>84</v>
      </c>
      <c r="N973" t="s">
        <v>192</v>
      </c>
    </row>
    <row r="974" spans="1:14" hidden="1">
      <c r="A974">
        <v>408642</v>
      </c>
      <c r="B974" t="s">
        <v>3768</v>
      </c>
      <c r="C974" s="3">
        <v>827011</v>
      </c>
      <c r="D974">
        <v>23537</v>
      </c>
      <c r="E974" t="s">
        <v>145</v>
      </c>
    </row>
    <row r="975" spans="1:14" hidden="1">
      <c r="A975">
        <v>2736219</v>
      </c>
      <c r="B975" t="s">
        <v>3767</v>
      </c>
      <c r="C975" s="3">
        <v>826998</v>
      </c>
      <c r="D975">
        <v>34781</v>
      </c>
      <c r="E975" t="s">
        <v>54</v>
      </c>
    </row>
    <row r="976" spans="1:14" hidden="1">
      <c r="A976">
        <v>60330</v>
      </c>
      <c r="B976" t="s">
        <v>3766</v>
      </c>
      <c r="C976" s="3">
        <v>824995</v>
      </c>
      <c r="D976">
        <v>22537</v>
      </c>
      <c r="E976" t="s">
        <v>84</v>
      </c>
    </row>
    <row r="977" spans="1:5" hidden="1">
      <c r="A977">
        <v>411473</v>
      </c>
      <c r="B977" t="s">
        <v>3765</v>
      </c>
      <c r="C977" s="3">
        <v>823555</v>
      </c>
      <c r="D977">
        <v>32367</v>
      </c>
      <c r="E977" t="s">
        <v>390</v>
      </c>
    </row>
    <row r="978" spans="1:5" hidden="1">
      <c r="A978">
        <v>716374</v>
      </c>
      <c r="B978" t="s">
        <v>3764</v>
      </c>
      <c r="C978" s="3">
        <v>823006</v>
      </c>
      <c r="D978">
        <v>31223</v>
      </c>
      <c r="E978" t="s">
        <v>41</v>
      </c>
    </row>
    <row r="979" spans="1:5" hidden="1">
      <c r="A979">
        <v>2744782</v>
      </c>
      <c r="B979" t="s">
        <v>2129</v>
      </c>
      <c r="C979" s="3">
        <v>821627</v>
      </c>
      <c r="D979">
        <v>34934</v>
      </c>
      <c r="E979" t="s">
        <v>34</v>
      </c>
    </row>
    <row r="980" spans="1:5" hidden="1">
      <c r="A980">
        <v>67151</v>
      </c>
      <c r="B980" t="s">
        <v>3763</v>
      </c>
      <c r="C980" s="3">
        <v>818584</v>
      </c>
      <c r="D980">
        <v>20156</v>
      </c>
      <c r="E980" t="s">
        <v>68</v>
      </c>
    </row>
    <row r="981" spans="1:5" hidden="1">
      <c r="A981">
        <v>189129</v>
      </c>
      <c r="B981" t="s">
        <v>3762</v>
      </c>
      <c r="C981" s="3">
        <v>818457</v>
      </c>
      <c r="D981">
        <v>9139</v>
      </c>
      <c r="E981" t="s">
        <v>76</v>
      </c>
    </row>
    <row r="982" spans="1:5" hidden="1">
      <c r="A982">
        <v>171768</v>
      </c>
      <c r="B982" t="s">
        <v>3761</v>
      </c>
      <c r="C982" s="3">
        <v>815907</v>
      </c>
      <c r="D982">
        <v>12299</v>
      </c>
      <c r="E982" t="s">
        <v>141</v>
      </c>
    </row>
    <row r="983" spans="1:5" hidden="1">
      <c r="A983">
        <v>101671</v>
      </c>
      <c r="B983" t="s">
        <v>3760</v>
      </c>
      <c r="C983" s="3">
        <v>815388</v>
      </c>
      <c r="D983">
        <v>28380</v>
      </c>
      <c r="E983" t="s">
        <v>36</v>
      </c>
    </row>
    <row r="984" spans="1:5" hidden="1">
      <c r="A984">
        <v>3635029</v>
      </c>
      <c r="B984" t="s">
        <v>3759</v>
      </c>
      <c r="C984" s="3">
        <v>815354</v>
      </c>
      <c r="D984">
        <v>58590</v>
      </c>
      <c r="E984" t="s">
        <v>384</v>
      </c>
    </row>
    <row r="985" spans="1:5" hidden="1">
      <c r="A985">
        <v>2482824</v>
      </c>
      <c r="B985" t="s">
        <v>3758</v>
      </c>
      <c r="C985" s="3">
        <v>814382</v>
      </c>
      <c r="D985">
        <v>34207</v>
      </c>
      <c r="E985" t="s">
        <v>68</v>
      </c>
    </row>
    <row r="986" spans="1:5" hidden="1">
      <c r="A986">
        <v>713926</v>
      </c>
      <c r="B986" t="s">
        <v>113</v>
      </c>
      <c r="C986" s="3">
        <v>812941</v>
      </c>
      <c r="D986">
        <v>8668</v>
      </c>
      <c r="E986" t="s">
        <v>325</v>
      </c>
    </row>
    <row r="987" spans="1:5" hidden="1">
      <c r="A987">
        <v>606176</v>
      </c>
      <c r="B987" t="s">
        <v>1860</v>
      </c>
      <c r="C987" s="3">
        <v>812885</v>
      </c>
      <c r="D987">
        <v>27872</v>
      </c>
      <c r="E987" t="s">
        <v>39</v>
      </c>
    </row>
    <row r="988" spans="1:5" hidden="1">
      <c r="A988">
        <v>467658</v>
      </c>
      <c r="B988" t="s">
        <v>3757</v>
      </c>
      <c r="C988" s="3">
        <v>812750</v>
      </c>
      <c r="D988">
        <v>8660</v>
      </c>
      <c r="E988" t="s">
        <v>175</v>
      </c>
    </row>
    <row r="989" spans="1:5" hidden="1">
      <c r="A989">
        <v>590248</v>
      </c>
      <c r="B989" t="s">
        <v>3756</v>
      </c>
      <c r="C989" s="3">
        <v>810200</v>
      </c>
      <c r="D989">
        <v>18487</v>
      </c>
      <c r="E989" t="s">
        <v>45</v>
      </c>
    </row>
    <row r="990" spans="1:5" hidden="1">
      <c r="A990">
        <v>924236</v>
      </c>
      <c r="B990" t="s">
        <v>75</v>
      </c>
      <c r="C990" s="3">
        <v>809576</v>
      </c>
      <c r="D990">
        <v>15663</v>
      </c>
      <c r="E990" t="s">
        <v>106</v>
      </c>
    </row>
    <row r="991" spans="1:5" hidden="1">
      <c r="A991">
        <v>518037</v>
      </c>
      <c r="B991" t="s">
        <v>3755</v>
      </c>
      <c r="C991" s="3">
        <v>808966</v>
      </c>
      <c r="D991">
        <v>21292</v>
      </c>
      <c r="E991" t="s">
        <v>79</v>
      </c>
    </row>
    <row r="992" spans="1:5" hidden="1">
      <c r="A992">
        <v>635907</v>
      </c>
      <c r="B992" t="s">
        <v>3754</v>
      </c>
      <c r="C992" s="3">
        <v>808795</v>
      </c>
      <c r="D992">
        <v>90208</v>
      </c>
      <c r="E992" t="s">
        <v>454</v>
      </c>
    </row>
    <row r="993" spans="1:5" hidden="1">
      <c r="A993">
        <v>27070</v>
      </c>
      <c r="B993" t="s">
        <v>3753</v>
      </c>
      <c r="C993" s="3">
        <v>808158</v>
      </c>
      <c r="D993">
        <v>29294</v>
      </c>
      <c r="E993" t="s">
        <v>145</v>
      </c>
    </row>
    <row r="994" spans="1:5" hidden="1">
      <c r="A994">
        <v>822042</v>
      </c>
      <c r="B994" t="s">
        <v>3752</v>
      </c>
      <c r="C994" s="3">
        <v>806619</v>
      </c>
      <c r="D994">
        <v>5019</v>
      </c>
      <c r="E994" t="s">
        <v>474</v>
      </c>
    </row>
    <row r="995" spans="1:5" hidden="1">
      <c r="A995">
        <v>771140</v>
      </c>
      <c r="B995" t="s">
        <v>3751</v>
      </c>
      <c r="C995" s="3">
        <v>806234</v>
      </c>
      <c r="D995">
        <v>3787</v>
      </c>
      <c r="E995" t="s">
        <v>45</v>
      </c>
    </row>
    <row r="996" spans="1:5" hidden="1">
      <c r="A996">
        <v>589523</v>
      </c>
      <c r="B996" t="s">
        <v>3750</v>
      </c>
      <c r="C996" s="3">
        <v>804903</v>
      </c>
      <c r="D996">
        <v>16389</v>
      </c>
      <c r="E996" t="s">
        <v>275</v>
      </c>
    </row>
    <row r="997" spans="1:5" hidden="1">
      <c r="A997">
        <v>669555</v>
      </c>
      <c r="B997" t="s">
        <v>3749</v>
      </c>
      <c r="C997" s="3">
        <v>804298</v>
      </c>
      <c r="D997">
        <v>13255</v>
      </c>
      <c r="E997" t="s">
        <v>43</v>
      </c>
    </row>
    <row r="998" spans="1:5" hidden="1">
      <c r="A998">
        <v>606653</v>
      </c>
      <c r="B998" t="s">
        <v>697</v>
      </c>
      <c r="C998" s="3">
        <v>803546</v>
      </c>
      <c r="D998">
        <v>20989</v>
      </c>
      <c r="E998" t="s">
        <v>60</v>
      </c>
    </row>
    <row r="999" spans="1:5" hidden="1">
      <c r="A999">
        <v>262844</v>
      </c>
      <c r="B999" t="s">
        <v>98</v>
      </c>
      <c r="C999" s="3">
        <v>801213</v>
      </c>
      <c r="D999">
        <v>12814</v>
      </c>
      <c r="E999" t="s">
        <v>145</v>
      </c>
    </row>
    <row r="1000" spans="1:5" hidden="1">
      <c r="A1000">
        <v>980960</v>
      </c>
      <c r="B1000" t="s">
        <v>3748</v>
      </c>
      <c r="C1000" s="3">
        <v>800874</v>
      </c>
      <c r="D1000">
        <v>19215</v>
      </c>
      <c r="E1000" t="s">
        <v>141</v>
      </c>
    </row>
    <row r="1001" spans="1:5" hidden="1">
      <c r="A1001">
        <v>899428</v>
      </c>
      <c r="B1001" t="s">
        <v>800</v>
      </c>
      <c r="C1001" s="3">
        <v>799639</v>
      </c>
      <c r="D1001">
        <v>6917</v>
      </c>
      <c r="E1001" t="s">
        <v>325</v>
      </c>
    </row>
    <row r="1002" spans="1:5" hidden="1">
      <c r="A1002">
        <v>1015243</v>
      </c>
      <c r="B1002" t="s">
        <v>3747</v>
      </c>
      <c r="C1002" s="3">
        <v>798261</v>
      </c>
      <c r="D1002">
        <v>11000</v>
      </c>
      <c r="E1002" t="s">
        <v>71</v>
      </c>
    </row>
    <row r="1003" spans="1:5" hidden="1">
      <c r="A1003">
        <v>283867</v>
      </c>
      <c r="B1003" t="s">
        <v>3746</v>
      </c>
      <c r="C1003" s="3">
        <v>796690</v>
      </c>
      <c r="D1003">
        <v>20845</v>
      </c>
      <c r="E1003" t="s">
        <v>141</v>
      </c>
    </row>
    <row r="1004" spans="1:5" hidden="1">
      <c r="A1004">
        <v>885225</v>
      </c>
      <c r="B1004" t="s">
        <v>3745</v>
      </c>
      <c r="C1004" s="3">
        <v>796056</v>
      </c>
      <c r="D1004">
        <v>8810</v>
      </c>
      <c r="E1004" t="s">
        <v>103</v>
      </c>
    </row>
    <row r="1005" spans="1:5" hidden="1">
      <c r="A1005">
        <v>760854</v>
      </c>
      <c r="B1005" t="s">
        <v>3744</v>
      </c>
      <c r="C1005" s="3">
        <v>795891</v>
      </c>
      <c r="D1005">
        <v>22876</v>
      </c>
      <c r="E1005" t="s">
        <v>71</v>
      </c>
    </row>
    <row r="1006" spans="1:5" hidden="1">
      <c r="A1006">
        <v>439356</v>
      </c>
      <c r="B1006" t="s">
        <v>3743</v>
      </c>
      <c r="C1006" s="3">
        <v>795102</v>
      </c>
      <c r="D1006">
        <v>16553</v>
      </c>
      <c r="E1006" t="s">
        <v>43</v>
      </c>
    </row>
    <row r="1007" spans="1:5" hidden="1">
      <c r="A1007">
        <v>959715</v>
      </c>
      <c r="B1007" t="s">
        <v>3742</v>
      </c>
      <c r="C1007" s="3">
        <v>794099</v>
      </c>
      <c r="D1007">
        <v>24829</v>
      </c>
      <c r="E1007" t="s">
        <v>86</v>
      </c>
    </row>
    <row r="1008" spans="1:5" hidden="1">
      <c r="A1008">
        <v>680457</v>
      </c>
      <c r="B1008" t="s">
        <v>3741</v>
      </c>
      <c r="C1008" s="3">
        <v>793600</v>
      </c>
      <c r="D1008">
        <v>1978</v>
      </c>
      <c r="E1008" t="s">
        <v>60</v>
      </c>
    </row>
    <row r="1009" spans="1:5" hidden="1">
      <c r="A1009">
        <v>783844</v>
      </c>
      <c r="B1009" t="s">
        <v>491</v>
      </c>
      <c r="C1009" s="3">
        <v>792997</v>
      </c>
      <c r="D1009">
        <v>13055</v>
      </c>
      <c r="E1009" t="s">
        <v>145</v>
      </c>
    </row>
    <row r="1010" spans="1:5" hidden="1">
      <c r="A1010">
        <v>2398701</v>
      </c>
      <c r="B1010" t="s">
        <v>3740</v>
      </c>
      <c r="C1010" s="3">
        <v>791832</v>
      </c>
      <c r="D1010">
        <v>22398</v>
      </c>
      <c r="E1010" t="s">
        <v>36</v>
      </c>
    </row>
    <row r="1011" spans="1:5" hidden="1">
      <c r="A1011">
        <v>950178</v>
      </c>
      <c r="B1011" t="s">
        <v>3739</v>
      </c>
      <c r="C1011" s="3">
        <v>791565</v>
      </c>
      <c r="D1011">
        <v>29047</v>
      </c>
      <c r="E1011" t="s">
        <v>71</v>
      </c>
    </row>
    <row r="1012" spans="1:5" hidden="1">
      <c r="A1012">
        <v>3447820</v>
      </c>
      <c r="B1012" t="s">
        <v>3738</v>
      </c>
      <c r="C1012" s="3">
        <v>790602</v>
      </c>
      <c r="D1012">
        <v>58140</v>
      </c>
      <c r="E1012" t="s">
        <v>36</v>
      </c>
    </row>
    <row r="1013" spans="1:5" hidden="1">
      <c r="A1013">
        <v>98463</v>
      </c>
      <c r="B1013" t="s">
        <v>491</v>
      </c>
      <c r="C1013" s="3">
        <v>790180</v>
      </c>
      <c r="D1013">
        <v>17809</v>
      </c>
      <c r="E1013" t="s">
        <v>1470</v>
      </c>
    </row>
    <row r="1014" spans="1:5" hidden="1">
      <c r="A1014">
        <v>466240</v>
      </c>
      <c r="B1014" t="s">
        <v>3737</v>
      </c>
      <c r="C1014" s="3">
        <v>789777</v>
      </c>
      <c r="D1014">
        <v>16849</v>
      </c>
      <c r="E1014" t="s">
        <v>131</v>
      </c>
    </row>
    <row r="1015" spans="1:5" hidden="1">
      <c r="A1015">
        <v>259330</v>
      </c>
      <c r="B1015" t="s">
        <v>3736</v>
      </c>
      <c r="C1015" s="3">
        <v>788490</v>
      </c>
      <c r="D1015">
        <v>17077</v>
      </c>
      <c r="E1015" t="s">
        <v>84</v>
      </c>
    </row>
    <row r="1016" spans="1:5" hidden="1">
      <c r="A1016">
        <v>930358</v>
      </c>
      <c r="B1016" t="s">
        <v>3735</v>
      </c>
      <c r="C1016" s="3">
        <v>787977</v>
      </c>
      <c r="D1016">
        <v>22180</v>
      </c>
      <c r="E1016" t="s">
        <v>66</v>
      </c>
    </row>
    <row r="1017" spans="1:5" hidden="1">
      <c r="A1017">
        <v>2568063</v>
      </c>
      <c r="B1017" t="s">
        <v>3734</v>
      </c>
      <c r="C1017" s="3">
        <v>787505</v>
      </c>
      <c r="D1017">
        <v>34415</v>
      </c>
      <c r="E1017" t="s">
        <v>141</v>
      </c>
    </row>
    <row r="1018" spans="1:5" hidden="1">
      <c r="A1018">
        <v>885869</v>
      </c>
      <c r="B1018" t="s">
        <v>3733</v>
      </c>
      <c r="C1018" s="3">
        <v>787183</v>
      </c>
      <c r="D1018">
        <v>1209</v>
      </c>
      <c r="E1018" t="s">
        <v>141</v>
      </c>
    </row>
    <row r="1019" spans="1:5" hidden="1">
      <c r="A1019">
        <v>973364</v>
      </c>
      <c r="B1019" t="s">
        <v>3509</v>
      </c>
      <c r="C1019" s="3">
        <v>786625</v>
      </c>
      <c r="D1019">
        <v>14562</v>
      </c>
      <c r="E1019" t="s">
        <v>141</v>
      </c>
    </row>
    <row r="1020" spans="1:5" hidden="1">
      <c r="A1020">
        <v>139478</v>
      </c>
      <c r="B1020" t="s">
        <v>3732</v>
      </c>
      <c r="C1020" s="3">
        <v>785550</v>
      </c>
      <c r="D1020">
        <v>31461</v>
      </c>
      <c r="E1020" t="s">
        <v>86</v>
      </c>
    </row>
    <row r="1021" spans="1:5" hidden="1">
      <c r="A1021">
        <v>2819167</v>
      </c>
      <c r="B1021" t="s">
        <v>3731</v>
      </c>
      <c r="C1021" s="3">
        <v>785181</v>
      </c>
      <c r="D1021">
        <v>35157</v>
      </c>
      <c r="E1021" t="s">
        <v>416</v>
      </c>
    </row>
    <row r="1022" spans="1:5" hidden="1">
      <c r="A1022">
        <v>3187612</v>
      </c>
      <c r="B1022" t="s">
        <v>3730</v>
      </c>
      <c r="C1022" s="3">
        <v>784240</v>
      </c>
      <c r="D1022">
        <v>57620</v>
      </c>
      <c r="E1022" t="s">
        <v>912</v>
      </c>
    </row>
    <row r="1023" spans="1:5" hidden="1">
      <c r="A1023">
        <v>754853</v>
      </c>
      <c r="B1023" t="s">
        <v>3729</v>
      </c>
      <c r="C1023" s="3">
        <v>782438</v>
      </c>
      <c r="D1023">
        <v>4697</v>
      </c>
      <c r="E1023" t="s">
        <v>52</v>
      </c>
    </row>
    <row r="1024" spans="1:5" hidden="1">
      <c r="A1024">
        <v>867632</v>
      </c>
      <c r="B1024" t="s">
        <v>3728</v>
      </c>
      <c r="C1024" s="3">
        <v>780095</v>
      </c>
      <c r="D1024">
        <v>24823</v>
      </c>
      <c r="E1024" t="s">
        <v>349</v>
      </c>
    </row>
    <row r="1025" spans="1:14" hidden="1">
      <c r="A1025">
        <v>1454</v>
      </c>
      <c r="B1025" t="s">
        <v>3727</v>
      </c>
      <c r="C1025" s="3">
        <v>778228</v>
      </c>
      <c r="D1025">
        <v>19184</v>
      </c>
      <c r="E1025" t="s">
        <v>197</v>
      </c>
    </row>
    <row r="1026" spans="1:14" hidden="1">
      <c r="A1026">
        <v>796572</v>
      </c>
      <c r="B1026" t="s">
        <v>3726</v>
      </c>
      <c r="C1026" s="3">
        <v>777069</v>
      </c>
      <c r="D1026">
        <v>29042</v>
      </c>
      <c r="E1026" t="s">
        <v>66</v>
      </c>
    </row>
    <row r="1027" spans="1:14" hidden="1">
      <c r="A1027">
        <v>31255</v>
      </c>
      <c r="B1027" t="s">
        <v>1130</v>
      </c>
      <c r="C1027" s="3">
        <v>776345</v>
      </c>
      <c r="D1027">
        <v>17612</v>
      </c>
      <c r="E1027" t="s">
        <v>141</v>
      </c>
    </row>
    <row r="1028" spans="1:14" hidden="1">
      <c r="A1028">
        <v>498148</v>
      </c>
      <c r="B1028" t="s">
        <v>3725</v>
      </c>
      <c r="C1028" s="3">
        <v>772906</v>
      </c>
      <c r="D1028">
        <v>1426</v>
      </c>
      <c r="E1028" t="s">
        <v>71</v>
      </c>
    </row>
    <row r="1029" spans="1:14" hidden="1">
      <c r="A1029">
        <v>3588424</v>
      </c>
      <c r="B1029" t="s">
        <v>3724</v>
      </c>
      <c r="C1029" s="3">
        <v>772547</v>
      </c>
      <c r="D1029">
        <v>58433</v>
      </c>
      <c r="E1029" t="s">
        <v>76</v>
      </c>
    </row>
    <row r="1030" spans="1:14" hidden="1">
      <c r="A1030">
        <v>113740</v>
      </c>
      <c r="B1030" t="s">
        <v>75</v>
      </c>
      <c r="C1030" s="3">
        <v>772133</v>
      </c>
      <c r="D1030">
        <v>15032</v>
      </c>
      <c r="E1030" t="s">
        <v>474</v>
      </c>
    </row>
    <row r="1031" spans="1:14" hidden="1">
      <c r="A1031">
        <v>596062</v>
      </c>
      <c r="B1031" t="s">
        <v>3723</v>
      </c>
      <c r="C1031" s="3">
        <v>769422</v>
      </c>
      <c r="D1031">
        <v>5544</v>
      </c>
      <c r="E1031" t="s">
        <v>141</v>
      </c>
    </row>
    <row r="1032" spans="1:14" hidden="1">
      <c r="A1032">
        <v>671558</v>
      </c>
      <c r="B1032" t="s">
        <v>3722</v>
      </c>
      <c r="C1032" s="3">
        <v>767851</v>
      </c>
      <c r="D1032">
        <v>1060</v>
      </c>
      <c r="E1032" t="s">
        <v>71</v>
      </c>
    </row>
    <row r="1033" spans="1:14" hidden="1">
      <c r="A1033">
        <v>927479</v>
      </c>
      <c r="B1033" t="s">
        <v>3721</v>
      </c>
      <c r="C1033" s="3">
        <v>766731</v>
      </c>
      <c r="D1033">
        <v>29941</v>
      </c>
      <c r="E1033" t="s">
        <v>1073</v>
      </c>
    </row>
    <row r="1034" spans="1:14" hidden="1">
      <c r="A1034">
        <v>266945</v>
      </c>
      <c r="B1034" t="s">
        <v>3720</v>
      </c>
      <c r="C1034" s="3">
        <v>766200</v>
      </c>
      <c r="D1034">
        <v>292</v>
      </c>
      <c r="E1034" t="s">
        <v>139</v>
      </c>
      <c r="N1034" t="s">
        <v>192</v>
      </c>
    </row>
    <row r="1035" spans="1:14" hidden="1">
      <c r="A1035">
        <v>774132</v>
      </c>
      <c r="B1035" t="s">
        <v>3719</v>
      </c>
      <c r="C1035" s="3">
        <v>766062</v>
      </c>
      <c r="D1035">
        <v>22451</v>
      </c>
      <c r="E1035" t="s">
        <v>175</v>
      </c>
    </row>
    <row r="1036" spans="1:14" hidden="1">
      <c r="A1036">
        <v>117458</v>
      </c>
      <c r="B1036" t="s">
        <v>3718</v>
      </c>
      <c r="C1036" s="3">
        <v>765384</v>
      </c>
      <c r="D1036">
        <v>20130</v>
      </c>
      <c r="E1036" t="s">
        <v>43</v>
      </c>
    </row>
    <row r="1037" spans="1:14" hidden="1">
      <c r="A1037">
        <v>1394621</v>
      </c>
      <c r="B1037" t="s">
        <v>185</v>
      </c>
      <c r="C1037" s="3">
        <v>763507</v>
      </c>
      <c r="D1037">
        <v>27510</v>
      </c>
      <c r="E1037" t="s">
        <v>84</v>
      </c>
    </row>
    <row r="1038" spans="1:14" hidden="1">
      <c r="A1038">
        <v>3971</v>
      </c>
      <c r="B1038" t="s">
        <v>3717</v>
      </c>
      <c r="C1038" s="3">
        <v>762344</v>
      </c>
      <c r="D1038">
        <v>28865</v>
      </c>
      <c r="E1038" t="s">
        <v>66</v>
      </c>
    </row>
    <row r="1039" spans="1:14" hidden="1">
      <c r="A1039">
        <v>255574</v>
      </c>
      <c r="B1039" t="s">
        <v>3716</v>
      </c>
      <c r="C1039" s="3">
        <v>760123</v>
      </c>
      <c r="D1039">
        <v>28316</v>
      </c>
      <c r="E1039" t="s">
        <v>336</v>
      </c>
    </row>
    <row r="1040" spans="1:14" hidden="1">
      <c r="A1040">
        <v>100357</v>
      </c>
      <c r="B1040" t="s">
        <v>3715</v>
      </c>
      <c r="C1040" s="3">
        <v>758653</v>
      </c>
      <c r="D1040">
        <v>3108</v>
      </c>
      <c r="E1040" t="s">
        <v>141</v>
      </c>
    </row>
    <row r="1041" spans="1:14" hidden="1">
      <c r="A1041">
        <v>615217</v>
      </c>
      <c r="B1041" t="s">
        <v>3714</v>
      </c>
      <c r="C1041" s="3">
        <v>754618</v>
      </c>
      <c r="D1041">
        <v>9457</v>
      </c>
      <c r="E1041" t="s">
        <v>76</v>
      </c>
    </row>
    <row r="1042" spans="1:14" hidden="1">
      <c r="A1042">
        <v>2667957</v>
      </c>
      <c r="B1042" t="s">
        <v>3713</v>
      </c>
      <c r="C1042" s="3">
        <v>752662</v>
      </c>
      <c r="D1042">
        <v>34811</v>
      </c>
      <c r="E1042" t="s">
        <v>43</v>
      </c>
    </row>
    <row r="1043" spans="1:14" hidden="1">
      <c r="A1043">
        <v>2716088</v>
      </c>
      <c r="B1043" t="s">
        <v>3712</v>
      </c>
      <c r="C1043" s="3">
        <v>752339</v>
      </c>
      <c r="D1043">
        <v>34803</v>
      </c>
      <c r="E1043" t="s">
        <v>336</v>
      </c>
    </row>
    <row r="1044" spans="1:14" hidden="1">
      <c r="A1044">
        <v>75259</v>
      </c>
      <c r="B1044" t="s">
        <v>3711</v>
      </c>
      <c r="C1044" s="3">
        <v>749930</v>
      </c>
      <c r="D1044">
        <v>12484</v>
      </c>
      <c r="E1044" t="s">
        <v>68</v>
      </c>
    </row>
    <row r="1045" spans="1:14" hidden="1">
      <c r="A1045">
        <v>691958</v>
      </c>
      <c r="B1045" t="s">
        <v>3710</v>
      </c>
      <c r="C1045" s="3">
        <v>749786</v>
      </c>
      <c r="D1045">
        <v>8889</v>
      </c>
      <c r="E1045" t="s">
        <v>71</v>
      </c>
    </row>
    <row r="1046" spans="1:14" hidden="1">
      <c r="A1046">
        <v>3804535</v>
      </c>
      <c r="B1046" t="s">
        <v>3709</v>
      </c>
      <c r="C1046" s="3">
        <v>748753</v>
      </c>
      <c r="D1046">
        <v>58892</v>
      </c>
      <c r="E1046" t="s">
        <v>71</v>
      </c>
    </row>
    <row r="1047" spans="1:14" hidden="1">
      <c r="A1047">
        <v>2649177</v>
      </c>
      <c r="B1047" t="s">
        <v>3708</v>
      </c>
      <c r="C1047" s="3">
        <v>747635</v>
      </c>
      <c r="D1047">
        <v>34599</v>
      </c>
      <c r="E1047" t="s">
        <v>54</v>
      </c>
    </row>
    <row r="1048" spans="1:14" hidden="1">
      <c r="A1048">
        <v>938859</v>
      </c>
      <c r="B1048" t="s">
        <v>3707</v>
      </c>
      <c r="C1048" s="3">
        <v>745470</v>
      </c>
      <c r="D1048">
        <v>3183</v>
      </c>
      <c r="E1048" t="s">
        <v>141</v>
      </c>
    </row>
    <row r="1049" spans="1:14" hidden="1">
      <c r="A1049">
        <v>3057818</v>
      </c>
      <c r="B1049" t="s">
        <v>3706</v>
      </c>
      <c r="C1049" s="3">
        <v>745331</v>
      </c>
      <c r="D1049">
        <v>35599</v>
      </c>
      <c r="E1049" t="s">
        <v>349</v>
      </c>
    </row>
    <row r="1050" spans="1:14" hidden="1">
      <c r="A1050">
        <v>738769</v>
      </c>
      <c r="B1050" t="s">
        <v>3705</v>
      </c>
      <c r="C1050" s="3">
        <v>743866</v>
      </c>
      <c r="D1050">
        <v>18185</v>
      </c>
      <c r="E1050" t="s">
        <v>141</v>
      </c>
    </row>
    <row r="1051" spans="1:14" hidden="1">
      <c r="A1051">
        <v>3465392</v>
      </c>
      <c r="B1051" t="s">
        <v>3704</v>
      </c>
      <c r="C1051" s="3">
        <v>742737</v>
      </c>
      <c r="D1051">
        <v>58483</v>
      </c>
      <c r="E1051" t="s">
        <v>141</v>
      </c>
    </row>
    <row r="1052" spans="1:14" hidden="1">
      <c r="A1052">
        <v>881012</v>
      </c>
      <c r="B1052" t="s">
        <v>3703</v>
      </c>
      <c r="C1052" s="3">
        <v>738419</v>
      </c>
      <c r="D1052">
        <v>686</v>
      </c>
      <c r="E1052" t="s">
        <v>86</v>
      </c>
      <c r="N1052" t="s">
        <v>256</v>
      </c>
    </row>
    <row r="1053" spans="1:14" hidden="1">
      <c r="A1053">
        <v>207050</v>
      </c>
      <c r="B1053" t="s">
        <v>3702</v>
      </c>
      <c r="C1053" s="3">
        <v>737952</v>
      </c>
      <c r="D1053">
        <v>19850</v>
      </c>
      <c r="E1053" t="s">
        <v>43</v>
      </c>
    </row>
    <row r="1054" spans="1:14" hidden="1">
      <c r="A1054">
        <v>928056</v>
      </c>
      <c r="B1054" t="s">
        <v>3701</v>
      </c>
      <c r="C1054" s="3">
        <v>737837</v>
      </c>
      <c r="D1054">
        <v>4673</v>
      </c>
      <c r="E1054" t="s">
        <v>52</v>
      </c>
    </row>
    <row r="1055" spans="1:14" hidden="1">
      <c r="A1055">
        <v>270504</v>
      </c>
      <c r="B1055" t="s">
        <v>1806</v>
      </c>
      <c r="C1055" s="3">
        <v>737355</v>
      </c>
      <c r="D1055">
        <v>6271</v>
      </c>
      <c r="E1055" t="s">
        <v>810</v>
      </c>
    </row>
    <row r="1056" spans="1:14" hidden="1">
      <c r="A1056">
        <v>933041</v>
      </c>
      <c r="B1056" t="s">
        <v>3700</v>
      </c>
      <c r="C1056" s="3">
        <v>737240</v>
      </c>
      <c r="D1056">
        <v>3732</v>
      </c>
      <c r="E1056" t="s">
        <v>45</v>
      </c>
    </row>
    <row r="1057" spans="1:5" hidden="1">
      <c r="A1057">
        <v>62772</v>
      </c>
      <c r="B1057" t="s">
        <v>3699</v>
      </c>
      <c r="C1057" s="3">
        <v>737203</v>
      </c>
      <c r="D1057">
        <v>30698</v>
      </c>
      <c r="E1057" t="s">
        <v>175</v>
      </c>
    </row>
    <row r="1058" spans="1:5" hidden="1">
      <c r="A1058">
        <v>682143</v>
      </c>
      <c r="B1058" t="s">
        <v>3698</v>
      </c>
      <c r="C1058" s="3">
        <v>736752</v>
      </c>
      <c r="D1058">
        <v>14073</v>
      </c>
      <c r="E1058" t="s">
        <v>474</v>
      </c>
    </row>
    <row r="1059" spans="1:5" hidden="1">
      <c r="A1059">
        <v>846619</v>
      </c>
      <c r="B1059" t="s">
        <v>3697</v>
      </c>
      <c r="C1059" s="3">
        <v>733844</v>
      </c>
      <c r="D1059">
        <v>2281</v>
      </c>
      <c r="E1059" t="s">
        <v>76</v>
      </c>
    </row>
    <row r="1060" spans="1:5" hidden="1">
      <c r="A1060">
        <v>150727</v>
      </c>
      <c r="B1060" t="s">
        <v>3696</v>
      </c>
      <c r="C1060" s="3">
        <v>732568</v>
      </c>
      <c r="D1060">
        <v>12978</v>
      </c>
      <c r="E1060" t="s">
        <v>76</v>
      </c>
    </row>
    <row r="1061" spans="1:5" hidden="1">
      <c r="A1061">
        <v>56717</v>
      </c>
      <c r="B1061" t="s">
        <v>3695</v>
      </c>
      <c r="C1061" s="3">
        <v>732108</v>
      </c>
      <c r="D1061">
        <v>9888</v>
      </c>
      <c r="E1061" t="s">
        <v>86</v>
      </c>
    </row>
    <row r="1062" spans="1:5" hidden="1">
      <c r="A1062">
        <v>220974</v>
      </c>
      <c r="B1062" t="s">
        <v>2058</v>
      </c>
      <c r="C1062" s="3">
        <v>730777</v>
      </c>
      <c r="D1062">
        <v>29782</v>
      </c>
      <c r="E1062" t="s">
        <v>175</v>
      </c>
    </row>
    <row r="1063" spans="1:5" hidden="1">
      <c r="A1063">
        <v>2465881</v>
      </c>
      <c r="B1063" t="s">
        <v>1000</v>
      </c>
      <c r="C1063" s="3">
        <v>729746</v>
      </c>
      <c r="D1063">
        <v>34211</v>
      </c>
      <c r="E1063" t="s">
        <v>43</v>
      </c>
    </row>
    <row r="1064" spans="1:5" hidden="1">
      <c r="A1064">
        <v>1016259</v>
      </c>
      <c r="B1064" t="s">
        <v>3694</v>
      </c>
      <c r="C1064" s="3">
        <v>728981</v>
      </c>
      <c r="D1064">
        <v>16402</v>
      </c>
      <c r="E1064" t="s">
        <v>52</v>
      </c>
    </row>
    <row r="1065" spans="1:5" hidden="1">
      <c r="A1065">
        <v>91754</v>
      </c>
      <c r="B1065" t="s">
        <v>3693</v>
      </c>
      <c r="C1065" s="3">
        <v>726533</v>
      </c>
      <c r="D1065">
        <v>3099</v>
      </c>
      <c r="E1065" t="s">
        <v>141</v>
      </c>
    </row>
    <row r="1066" spans="1:5" hidden="1">
      <c r="A1066">
        <v>2787770</v>
      </c>
      <c r="B1066" t="s">
        <v>3692</v>
      </c>
      <c r="C1066" s="3">
        <v>725686</v>
      </c>
      <c r="D1066">
        <v>35207</v>
      </c>
      <c r="E1066" t="s">
        <v>325</v>
      </c>
    </row>
    <row r="1067" spans="1:5" hidden="1">
      <c r="A1067">
        <v>200435</v>
      </c>
      <c r="B1067" t="s">
        <v>3691</v>
      </c>
      <c r="C1067" s="3">
        <v>724975</v>
      </c>
      <c r="D1067">
        <v>8021</v>
      </c>
      <c r="E1067" t="s">
        <v>349</v>
      </c>
    </row>
    <row r="1068" spans="1:5" hidden="1">
      <c r="A1068">
        <v>2451240</v>
      </c>
      <c r="B1068" t="s">
        <v>3690</v>
      </c>
      <c r="C1068" s="3">
        <v>723404</v>
      </c>
      <c r="D1068">
        <v>34252</v>
      </c>
      <c r="E1068" t="s">
        <v>384</v>
      </c>
    </row>
    <row r="1069" spans="1:5" hidden="1">
      <c r="A1069">
        <v>455552</v>
      </c>
      <c r="B1069" t="s">
        <v>44</v>
      </c>
      <c r="C1069" s="3">
        <v>722070</v>
      </c>
      <c r="D1069">
        <v>16810</v>
      </c>
      <c r="E1069" t="s">
        <v>43</v>
      </c>
    </row>
    <row r="1070" spans="1:5" hidden="1">
      <c r="A1070">
        <v>976226</v>
      </c>
      <c r="B1070" t="s">
        <v>3689</v>
      </c>
      <c r="C1070" s="3">
        <v>721670</v>
      </c>
      <c r="D1070">
        <v>6923</v>
      </c>
      <c r="E1070" t="s">
        <v>325</v>
      </c>
    </row>
    <row r="1071" spans="1:5" hidden="1">
      <c r="A1071">
        <v>735768</v>
      </c>
      <c r="B1071" t="s">
        <v>3688</v>
      </c>
      <c r="C1071" s="3">
        <v>720971</v>
      </c>
      <c r="D1071">
        <v>24655</v>
      </c>
      <c r="E1071" t="s">
        <v>384</v>
      </c>
    </row>
    <row r="1072" spans="1:5" hidden="1">
      <c r="A1072">
        <v>186717</v>
      </c>
      <c r="B1072" t="s">
        <v>3687</v>
      </c>
      <c r="C1072" s="3">
        <v>720652</v>
      </c>
      <c r="D1072">
        <v>7675</v>
      </c>
      <c r="E1072" t="s">
        <v>86</v>
      </c>
    </row>
    <row r="1073" spans="1:5" hidden="1">
      <c r="A1073">
        <v>429487</v>
      </c>
      <c r="B1073" t="s">
        <v>3686</v>
      </c>
      <c r="C1073" s="3">
        <v>719853</v>
      </c>
      <c r="D1073">
        <v>57451</v>
      </c>
      <c r="E1073" t="s">
        <v>56</v>
      </c>
    </row>
    <row r="1074" spans="1:5" hidden="1">
      <c r="A1074">
        <v>314257</v>
      </c>
      <c r="B1074" t="s">
        <v>3685</v>
      </c>
      <c r="C1074" s="3">
        <v>719021</v>
      </c>
      <c r="D1074">
        <v>5123</v>
      </c>
      <c r="E1074" t="s">
        <v>66</v>
      </c>
    </row>
    <row r="1075" spans="1:5" hidden="1">
      <c r="A1075">
        <v>3388482</v>
      </c>
      <c r="B1075" t="s">
        <v>3684</v>
      </c>
      <c r="C1075" s="3">
        <v>719000</v>
      </c>
      <c r="D1075">
        <v>58281</v>
      </c>
      <c r="E1075" t="s">
        <v>384</v>
      </c>
    </row>
    <row r="1076" spans="1:5" hidden="1">
      <c r="A1076">
        <v>3686928</v>
      </c>
      <c r="B1076" t="s">
        <v>3683</v>
      </c>
      <c r="C1076" s="3">
        <v>718807</v>
      </c>
      <c r="D1076">
        <v>58818</v>
      </c>
      <c r="E1076" t="s">
        <v>66</v>
      </c>
    </row>
    <row r="1077" spans="1:5" hidden="1">
      <c r="A1077">
        <v>586072</v>
      </c>
      <c r="B1077" t="s">
        <v>3682</v>
      </c>
      <c r="C1077" s="3">
        <v>718558</v>
      </c>
      <c r="D1077">
        <v>28396</v>
      </c>
      <c r="E1077" t="s">
        <v>275</v>
      </c>
    </row>
    <row r="1078" spans="1:5" hidden="1">
      <c r="A1078">
        <v>88231</v>
      </c>
      <c r="B1078" t="s">
        <v>2019</v>
      </c>
      <c r="C1078" s="3">
        <v>717755</v>
      </c>
      <c r="D1078">
        <v>16418</v>
      </c>
      <c r="E1078" t="s">
        <v>79</v>
      </c>
    </row>
    <row r="1079" spans="1:5" hidden="1">
      <c r="A1079">
        <v>3720608</v>
      </c>
      <c r="B1079" t="s">
        <v>3681</v>
      </c>
      <c r="C1079" s="3">
        <v>717746</v>
      </c>
      <c r="D1079">
        <v>58783</v>
      </c>
      <c r="E1079" t="s">
        <v>84</v>
      </c>
    </row>
    <row r="1080" spans="1:5" hidden="1">
      <c r="A1080">
        <v>812557</v>
      </c>
      <c r="B1080" t="s">
        <v>3680</v>
      </c>
      <c r="C1080" s="3">
        <v>717012</v>
      </c>
      <c r="D1080">
        <v>8941</v>
      </c>
      <c r="E1080" t="s">
        <v>136</v>
      </c>
    </row>
    <row r="1081" spans="1:5" hidden="1">
      <c r="A1081">
        <v>648130</v>
      </c>
      <c r="B1081" t="s">
        <v>3679</v>
      </c>
      <c r="C1081" s="3">
        <v>716806</v>
      </c>
      <c r="D1081">
        <v>8018</v>
      </c>
      <c r="E1081" t="s">
        <v>349</v>
      </c>
    </row>
    <row r="1082" spans="1:5" hidden="1">
      <c r="A1082">
        <v>261940</v>
      </c>
      <c r="B1082" t="s">
        <v>3678</v>
      </c>
      <c r="C1082" s="3">
        <v>715939</v>
      </c>
      <c r="D1082">
        <v>3869</v>
      </c>
      <c r="E1082" t="s">
        <v>131</v>
      </c>
    </row>
    <row r="1083" spans="1:5" hidden="1">
      <c r="A1083">
        <v>2838207</v>
      </c>
      <c r="B1083" t="s">
        <v>3677</v>
      </c>
      <c r="C1083" s="3">
        <v>715435</v>
      </c>
      <c r="D1083">
        <v>35139</v>
      </c>
      <c r="E1083" t="s">
        <v>56</v>
      </c>
    </row>
    <row r="1084" spans="1:5" hidden="1">
      <c r="A1084">
        <v>285740</v>
      </c>
      <c r="B1084" t="s">
        <v>3676</v>
      </c>
      <c r="C1084" s="3">
        <v>714959</v>
      </c>
      <c r="D1084">
        <v>16664</v>
      </c>
      <c r="E1084" t="s">
        <v>139</v>
      </c>
    </row>
    <row r="1085" spans="1:5" hidden="1">
      <c r="A1085">
        <v>869663</v>
      </c>
      <c r="B1085" t="s">
        <v>3675</v>
      </c>
      <c r="C1085" s="3">
        <v>714853</v>
      </c>
      <c r="D1085">
        <v>1715</v>
      </c>
      <c r="E1085" t="s">
        <v>141</v>
      </c>
    </row>
    <row r="1086" spans="1:5" hidden="1">
      <c r="A1086">
        <v>3637247</v>
      </c>
      <c r="B1086" t="s">
        <v>3674</v>
      </c>
      <c r="C1086" s="3">
        <v>714414</v>
      </c>
      <c r="D1086">
        <v>58689</v>
      </c>
      <c r="E1086" t="s">
        <v>275</v>
      </c>
    </row>
    <row r="1087" spans="1:5" hidden="1">
      <c r="A1087">
        <v>312244</v>
      </c>
      <c r="B1087" t="s">
        <v>3673</v>
      </c>
      <c r="C1087" s="3">
        <v>714301</v>
      </c>
      <c r="D1087">
        <v>9288</v>
      </c>
      <c r="E1087" t="s">
        <v>41</v>
      </c>
    </row>
    <row r="1088" spans="1:5" hidden="1">
      <c r="A1088">
        <v>427353</v>
      </c>
      <c r="B1088" t="s">
        <v>3672</v>
      </c>
      <c r="C1088" s="3">
        <v>713460</v>
      </c>
      <c r="D1088">
        <v>19288</v>
      </c>
      <c r="E1088" t="s">
        <v>68</v>
      </c>
    </row>
    <row r="1089" spans="1:14" hidden="1">
      <c r="A1089">
        <v>565750</v>
      </c>
      <c r="B1089" t="s">
        <v>3671</v>
      </c>
      <c r="C1089" s="3">
        <v>712214</v>
      </c>
      <c r="D1089">
        <v>12627</v>
      </c>
      <c r="E1089" t="s">
        <v>71</v>
      </c>
    </row>
    <row r="1090" spans="1:14" hidden="1">
      <c r="A1090">
        <v>94522</v>
      </c>
      <c r="B1090" t="s">
        <v>3670</v>
      </c>
      <c r="C1090" s="3">
        <v>711852</v>
      </c>
      <c r="D1090">
        <v>20484</v>
      </c>
      <c r="E1090" t="s">
        <v>325</v>
      </c>
    </row>
    <row r="1091" spans="1:14" hidden="1">
      <c r="A1091">
        <v>994435</v>
      </c>
      <c r="B1091" t="s">
        <v>2172</v>
      </c>
      <c r="C1091" s="3">
        <v>711540</v>
      </c>
      <c r="D1091">
        <v>58</v>
      </c>
      <c r="E1091" t="s">
        <v>84</v>
      </c>
      <c r="N1091" t="s">
        <v>196</v>
      </c>
    </row>
    <row r="1092" spans="1:14" hidden="1">
      <c r="A1092">
        <v>550279</v>
      </c>
      <c r="B1092" t="s">
        <v>3669</v>
      </c>
      <c r="C1092" s="3">
        <v>710543</v>
      </c>
      <c r="D1092">
        <v>28599</v>
      </c>
      <c r="E1092" t="s">
        <v>56</v>
      </c>
    </row>
    <row r="1093" spans="1:14" hidden="1">
      <c r="A1093">
        <v>3366239</v>
      </c>
      <c r="B1093" t="s">
        <v>3668</v>
      </c>
      <c r="C1093" s="3">
        <v>707921</v>
      </c>
      <c r="D1093">
        <v>58020</v>
      </c>
      <c r="E1093" t="s">
        <v>145</v>
      </c>
    </row>
    <row r="1094" spans="1:14" hidden="1">
      <c r="A1094">
        <v>3274709</v>
      </c>
      <c r="B1094" t="s">
        <v>3667</v>
      </c>
      <c r="C1094" s="3">
        <v>707473</v>
      </c>
      <c r="D1094">
        <v>57756</v>
      </c>
      <c r="E1094" t="s">
        <v>275</v>
      </c>
    </row>
    <row r="1095" spans="1:14" hidden="1">
      <c r="A1095">
        <v>593052</v>
      </c>
      <c r="B1095" t="s">
        <v>3666</v>
      </c>
      <c r="C1095" s="3">
        <v>707275</v>
      </c>
      <c r="D1095">
        <v>1678</v>
      </c>
      <c r="E1095" t="s">
        <v>118</v>
      </c>
    </row>
    <row r="1096" spans="1:14" hidden="1">
      <c r="A1096">
        <v>534877</v>
      </c>
      <c r="B1096" t="s">
        <v>3665</v>
      </c>
      <c r="C1096" s="3">
        <v>705972</v>
      </c>
      <c r="D1096">
        <v>27943</v>
      </c>
      <c r="E1096" t="s">
        <v>86</v>
      </c>
    </row>
    <row r="1097" spans="1:14" hidden="1">
      <c r="A1097">
        <v>582971</v>
      </c>
      <c r="B1097" t="s">
        <v>3664</v>
      </c>
      <c r="C1097" s="3">
        <v>705774</v>
      </c>
      <c r="D1097">
        <v>28845</v>
      </c>
      <c r="E1097" t="s">
        <v>1232</v>
      </c>
    </row>
    <row r="1098" spans="1:14" hidden="1">
      <c r="A1098">
        <v>90328</v>
      </c>
      <c r="B1098" t="s">
        <v>3663</v>
      </c>
      <c r="C1098" s="3">
        <v>705459</v>
      </c>
      <c r="D1098">
        <v>6861</v>
      </c>
      <c r="E1098" t="s">
        <v>325</v>
      </c>
    </row>
    <row r="1099" spans="1:14" hidden="1">
      <c r="A1099">
        <v>465618</v>
      </c>
      <c r="B1099" t="s">
        <v>3662</v>
      </c>
      <c r="C1099" s="3">
        <v>705414</v>
      </c>
      <c r="D1099">
        <v>7526</v>
      </c>
      <c r="E1099" t="s">
        <v>86</v>
      </c>
    </row>
    <row r="1100" spans="1:14" hidden="1">
      <c r="A1100">
        <v>268976</v>
      </c>
      <c r="B1100" t="s">
        <v>3661</v>
      </c>
      <c r="C1100" s="3">
        <v>705345</v>
      </c>
      <c r="D1100">
        <v>27238</v>
      </c>
      <c r="E1100" t="s">
        <v>454</v>
      </c>
    </row>
    <row r="1101" spans="1:14" hidden="1">
      <c r="A1101">
        <v>2736451</v>
      </c>
      <c r="B1101" t="s">
        <v>3660</v>
      </c>
      <c r="C1101" s="3">
        <v>705233</v>
      </c>
      <c r="D1101">
        <v>34890</v>
      </c>
      <c r="E1101" t="s">
        <v>325</v>
      </c>
    </row>
    <row r="1102" spans="1:14" hidden="1">
      <c r="A1102">
        <v>2877840</v>
      </c>
      <c r="B1102" t="s">
        <v>3659</v>
      </c>
      <c r="C1102" s="3">
        <v>704772</v>
      </c>
      <c r="D1102">
        <v>34998</v>
      </c>
      <c r="E1102" t="s">
        <v>79</v>
      </c>
    </row>
    <row r="1103" spans="1:14" hidden="1">
      <c r="A1103">
        <v>2826316</v>
      </c>
      <c r="B1103" t="s">
        <v>3658</v>
      </c>
      <c r="C1103" s="3">
        <v>703872</v>
      </c>
      <c r="D1103">
        <v>35348</v>
      </c>
      <c r="E1103" t="s">
        <v>68</v>
      </c>
    </row>
    <row r="1104" spans="1:14" hidden="1">
      <c r="A1104">
        <v>701259</v>
      </c>
      <c r="B1104" t="s">
        <v>3657</v>
      </c>
      <c r="C1104" s="3">
        <v>703136</v>
      </c>
      <c r="D1104">
        <v>14869</v>
      </c>
      <c r="E1104" t="s">
        <v>71</v>
      </c>
    </row>
    <row r="1105" spans="1:15" hidden="1">
      <c r="A1105">
        <v>2708122</v>
      </c>
      <c r="B1105" t="s">
        <v>3656</v>
      </c>
      <c r="C1105" s="3">
        <v>702698</v>
      </c>
      <c r="D1105">
        <v>34755</v>
      </c>
      <c r="E1105" t="s">
        <v>325</v>
      </c>
    </row>
    <row r="1106" spans="1:15" hidden="1">
      <c r="A1106">
        <v>3350724</v>
      </c>
      <c r="B1106" t="s">
        <v>3655</v>
      </c>
      <c r="C1106" s="3">
        <v>701538</v>
      </c>
      <c r="D1106">
        <v>89</v>
      </c>
      <c r="E1106" t="s">
        <v>131</v>
      </c>
      <c r="N1106" s="24" t="s">
        <v>192</v>
      </c>
      <c r="O1106" t="s">
        <v>3654</v>
      </c>
    </row>
    <row r="1107" spans="1:15" hidden="1">
      <c r="A1107">
        <v>632410</v>
      </c>
      <c r="B1107" t="s">
        <v>3653</v>
      </c>
      <c r="C1107" s="3">
        <v>701013</v>
      </c>
      <c r="D1107">
        <v>14646</v>
      </c>
      <c r="E1107" t="s">
        <v>1073</v>
      </c>
    </row>
    <row r="1108" spans="1:15" hidden="1">
      <c r="A1108">
        <v>839572</v>
      </c>
      <c r="B1108" t="s">
        <v>3652</v>
      </c>
      <c r="C1108" s="3">
        <v>700768</v>
      </c>
      <c r="D1108">
        <v>32242</v>
      </c>
      <c r="E1108" t="s">
        <v>76</v>
      </c>
    </row>
    <row r="1109" spans="1:15" hidden="1">
      <c r="A1109">
        <v>278555</v>
      </c>
      <c r="B1109" t="s">
        <v>3651</v>
      </c>
      <c r="C1109" s="3">
        <v>699498</v>
      </c>
      <c r="D1109">
        <v>4091</v>
      </c>
      <c r="E1109" t="s">
        <v>68</v>
      </c>
    </row>
    <row r="1110" spans="1:15" hidden="1">
      <c r="A1110">
        <v>901938</v>
      </c>
      <c r="B1110" t="s">
        <v>1030</v>
      </c>
      <c r="C1110" s="3">
        <v>697513</v>
      </c>
      <c r="D1110">
        <v>1696</v>
      </c>
      <c r="E1110" t="s">
        <v>175</v>
      </c>
    </row>
    <row r="1111" spans="1:15" hidden="1">
      <c r="A1111">
        <v>501459</v>
      </c>
      <c r="B1111" t="s">
        <v>3650</v>
      </c>
      <c r="C1111" s="3">
        <v>697229</v>
      </c>
      <c r="D1111">
        <v>19512</v>
      </c>
      <c r="E1111" t="s">
        <v>71</v>
      </c>
    </row>
    <row r="1112" spans="1:15" hidden="1">
      <c r="A1112">
        <v>1198605</v>
      </c>
      <c r="B1112" t="s">
        <v>3649</v>
      </c>
      <c r="C1112" s="3">
        <v>696964</v>
      </c>
      <c r="D1112">
        <v>27286</v>
      </c>
      <c r="E1112" t="s">
        <v>68</v>
      </c>
    </row>
    <row r="1113" spans="1:15" hidden="1">
      <c r="A1113">
        <v>956938</v>
      </c>
      <c r="B1113" t="s">
        <v>3648</v>
      </c>
      <c r="C1113" s="3">
        <v>696736</v>
      </c>
      <c r="D1113">
        <v>21906</v>
      </c>
      <c r="E1113" t="s">
        <v>106</v>
      </c>
    </row>
    <row r="1114" spans="1:15" hidden="1">
      <c r="A1114">
        <v>340742</v>
      </c>
      <c r="B1114" t="s">
        <v>3647</v>
      </c>
      <c r="C1114" s="3">
        <v>696014</v>
      </c>
      <c r="D1114">
        <v>11729</v>
      </c>
      <c r="E1114" t="s">
        <v>45</v>
      </c>
    </row>
    <row r="1115" spans="1:15" hidden="1">
      <c r="A1115">
        <v>561574</v>
      </c>
      <c r="B1115" t="s">
        <v>3646</v>
      </c>
      <c r="C1115" s="3">
        <v>695978</v>
      </c>
      <c r="D1115">
        <v>32203</v>
      </c>
      <c r="E1115" t="s">
        <v>384</v>
      </c>
    </row>
    <row r="1116" spans="1:15" hidden="1">
      <c r="A1116">
        <v>150044</v>
      </c>
      <c r="B1116" t="s">
        <v>3645</v>
      </c>
      <c r="C1116" s="3">
        <v>695189</v>
      </c>
      <c r="D1116">
        <v>11807</v>
      </c>
      <c r="E1116" t="s">
        <v>474</v>
      </c>
    </row>
    <row r="1117" spans="1:15" hidden="1">
      <c r="A1117">
        <v>65559</v>
      </c>
      <c r="B1117" t="s">
        <v>3644</v>
      </c>
      <c r="C1117" s="3">
        <v>694717</v>
      </c>
      <c r="D1117">
        <v>15562</v>
      </c>
      <c r="E1117" t="s">
        <v>118</v>
      </c>
    </row>
    <row r="1118" spans="1:15" hidden="1">
      <c r="A1118">
        <v>837608</v>
      </c>
      <c r="B1118" t="s">
        <v>3643</v>
      </c>
      <c r="C1118" s="3">
        <v>694701</v>
      </c>
      <c r="D1118">
        <v>17797</v>
      </c>
      <c r="E1118" t="s">
        <v>454</v>
      </c>
    </row>
    <row r="1119" spans="1:15" hidden="1">
      <c r="A1119">
        <v>183668</v>
      </c>
      <c r="B1119" t="s">
        <v>3642</v>
      </c>
      <c r="C1119" s="3">
        <v>692472</v>
      </c>
      <c r="D1119">
        <v>21606</v>
      </c>
      <c r="E1119" t="s">
        <v>384</v>
      </c>
    </row>
    <row r="1120" spans="1:15" hidden="1">
      <c r="A1120">
        <v>961259</v>
      </c>
      <c r="B1120" t="s">
        <v>1094</v>
      </c>
      <c r="C1120" s="3">
        <v>692128</v>
      </c>
      <c r="D1120">
        <v>1164</v>
      </c>
      <c r="E1120" t="s">
        <v>39</v>
      </c>
    </row>
    <row r="1121" spans="1:5" hidden="1">
      <c r="A1121">
        <v>2332910</v>
      </c>
      <c r="B1121" t="s">
        <v>3641</v>
      </c>
      <c r="C1121" s="3">
        <v>692103</v>
      </c>
      <c r="D1121">
        <v>34496</v>
      </c>
      <c r="E1121" t="s">
        <v>384</v>
      </c>
    </row>
    <row r="1122" spans="1:5" hidden="1">
      <c r="A1122">
        <v>1169650</v>
      </c>
      <c r="B1122" t="s">
        <v>3640</v>
      </c>
      <c r="C1122" s="3">
        <v>691915</v>
      </c>
      <c r="D1122">
        <v>27267</v>
      </c>
      <c r="E1122" t="s">
        <v>36</v>
      </c>
    </row>
    <row r="1123" spans="1:5" hidden="1">
      <c r="A1123">
        <v>507152</v>
      </c>
      <c r="B1123" t="s">
        <v>3639</v>
      </c>
      <c r="C1123" s="3">
        <v>691582</v>
      </c>
      <c r="D1123">
        <v>21848</v>
      </c>
      <c r="E1123" t="s">
        <v>68</v>
      </c>
    </row>
    <row r="1124" spans="1:5" hidden="1">
      <c r="A1124">
        <v>241157</v>
      </c>
      <c r="B1124" t="s">
        <v>3638</v>
      </c>
      <c r="C1124" s="3">
        <v>690210</v>
      </c>
      <c r="D1124">
        <v>4029</v>
      </c>
      <c r="E1124" t="s">
        <v>68</v>
      </c>
    </row>
    <row r="1125" spans="1:5" hidden="1">
      <c r="A1125">
        <v>701839</v>
      </c>
      <c r="B1125" t="s">
        <v>3637</v>
      </c>
      <c r="C1125" s="3">
        <v>685963</v>
      </c>
      <c r="D1125">
        <v>5673</v>
      </c>
      <c r="E1125" t="s">
        <v>349</v>
      </c>
    </row>
    <row r="1126" spans="1:5" hidden="1">
      <c r="A1126">
        <v>1011638</v>
      </c>
      <c r="B1126" t="s">
        <v>3636</v>
      </c>
      <c r="C1126" s="3">
        <v>685696</v>
      </c>
      <c r="D1126">
        <v>5694</v>
      </c>
      <c r="E1126" t="s">
        <v>79</v>
      </c>
    </row>
    <row r="1127" spans="1:5" hidden="1">
      <c r="A1127">
        <v>584724</v>
      </c>
      <c r="B1127" t="s">
        <v>3635</v>
      </c>
      <c r="C1127" s="3">
        <v>684875</v>
      </c>
      <c r="D1127">
        <v>9463</v>
      </c>
      <c r="E1127" t="s">
        <v>76</v>
      </c>
    </row>
    <row r="1128" spans="1:5" hidden="1">
      <c r="A1128">
        <v>1222948</v>
      </c>
      <c r="B1128" t="s">
        <v>3634</v>
      </c>
      <c r="C1128" s="3">
        <v>684678</v>
      </c>
      <c r="D1128">
        <v>27362</v>
      </c>
      <c r="E1128" t="s">
        <v>45</v>
      </c>
    </row>
    <row r="1129" spans="1:5" hidden="1">
      <c r="A1129">
        <v>72258</v>
      </c>
      <c r="B1129" t="s">
        <v>3633</v>
      </c>
      <c r="C1129" s="3">
        <v>684570</v>
      </c>
      <c r="D1129">
        <v>12591</v>
      </c>
      <c r="E1129" t="s">
        <v>197</v>
      </c>
    </row>
    <row r="1130" spans="1:5" hidden="1">
      <c r="A1130">
        <v>1222519</v>
      </c>
      <c r="B1130" t="s">
        <v>3632</v>
      </c>
      <c r="C1130" s="3">
        <v>684430</v>
      </c>
      <c r="D1130">
        <v>27381</v>
      </c>
      <c r="E1130" t="s">
        <v>84</v>
      </c>
    </row>
    <row r="1131" spans="1:5" hidden="1">
      <c r="A1131">
        <v>39756</v>
      </c>
      <c r="B1131" t="s">
        <v>3631</v>
      </c>
      <c r="C1131" s="3">
        <v>684414</v>
      </c>
      <c r="D1131">
        <v>4032</v>
      </c>
      <c r="E1131" t="s">
        <v>68</v>
      </c>
    </row>
    <row r="1132" spans="1:5" hidden="1">
      <c r="A1132">
        <v>627108</v>
      </c>
      <c r="B1132" t="s">
        <v>3630</v>
      </c>
      <c r="C1132" s="3">
        <v>682948</v>
      </c>
      <c r="D1132">
        <v>90203</v>
      </c>
      <c r="E1132" t="s">
        <v>454</v>
      </c>
    </row>
    <row r="1133" spans="1:5" hidden="1">
      <c r="A1133">
        <v>382649</v>
      </c>
      <c r="B1133" t="s">
        <v>1482</v>
      </c>
      <c r="C1133" s="3">
        <v>682935</v>
      </c>
      <c r="D1133">
        <v>15565</v>
      </c>
      <c r="E1133" t="s">
        <v>45</v>
      </c>
    </row>
    <row r="1134" spans="1:5" hidden="1">
      <c r="A1134">
        <v>347956</v>
      </c>
      <c r="B1134" t="s">
        <v>3629</v>
      </c>
      <c r="C1134" s="3">
        <v>681287</v>
      </c>
      <c r="D1134">
        <v>23737</v>
      </c>
      <c r="E1134" t="s">
        <v>68</v>
      </c>
    </row>
    <row r="1135" spans="1:5" hidden="1">
      <c r="A1135">
        <v>483274</v>
      </c>
      <c r="B1135" t="s">
        <v>3628</v>
      </c>
      <c r="C1135" s="3">
        <v>679428</v>
      </c>
      <c r="D1135">
        <v>29809</v>
      </c>
      <c r="E1135" t="s">
        <v>45</v>
      </c>
    </row>
    <row r="1136" spans="1:5" hidden="1">
      <c r="A1136">
        <v>737548</v>
      </c>
      <c r="B1136" t="s">
        <v>3627</v>
      </c>
      <c r="C1136" s="3">
        <v>678657</v>
      </c>
      <c r="D1136">
        <v>17282</v>
      </c>
      <c r="E1136" t="s">
        <v>47</v>
      </c>
    </row>
    <row r="1137" spans="1:5" hidden="1">
      <c r="A1137">
        <v>403870</v>
      </c>
      <c r="B1137" t="s">
        <v>3626</v>
      </c>
      <c r="C1137" s="3">
        <v>678216</v>
      </c>
      <c r="D1137">
        <v>29675</v>
      </c>
      <c r="E1137" t="s">
        <v>45</v>
      </c>
    </row>
    <row r="1138" spans="1:5" hidden="1">
      <c r="A1138">
        <v>853804</v>
      </c>
      <c r="B1138" t="s">
        <v>3625</v>
      </c>
      <c r="C1138" s="3">
        <v>677881</v>
      </c>
      <c r="D1138">
        <v>90175</v>
      </c>
      <c r="E1138" t="s">
        <v>454</v>
      </c>
    </row>
    <row r="1139" spans="1:5" hidden="1">
      <c r="A1139">
        <v>2006024</v>
      </c>
      <c r="B1139" t="s">
        <v>3624</v>
      </c>
      <c r="C1139" s="3">
        <v>677878</v>
      </c>
      <c r="D1139">
        <v>33708</v>
      </c>
      <c r="E1139" t="s">
        <v>45</v>
      </c>
    </row>
    <row r="1140" spans="1:5" hidden="1">
      <c r="A1140">
        <v>479839</v>
      </c>
      <c r="B1140" t="s">
        <v>3623</v>
      </c>
      <c r="C1140" s="3">
        <v>677820</v>
      </c>
      <c r="D1140">
        <v>20720</v>
      </c>
      <c r="E1140" t="s">
        <v>175</v>
      </c>
    </row>
    <row r="1141" spans="1:5" hidden="1">
      <c r="A1141">
        <v>615954</v>
      </c>
      <c r="B1141" t="s">
        <v>3622</v>
      </c>
      <c r="C1141" s="3">
        <v>677687</v>
      </c>
      <c r="D1141">
        <v>23806</v>
      </c>
      <c r="E1141" t="s">
        <v>60</v>
      </c>
    </row>
    <row r="1142" spans="1:5" hidden="1">
      <c r="A1142">
        <v>298218</v>
      </c>
      <c r="B1142" t="s">
        <v>3621</v>
      </c>
      <c r="C1142" s="3">
        <v>676044</v>
      </c>
      <c r="D1142">
        <v>15990</v>
      </c>
      <c r="E1142" t="s">
        <v>36</v>
      </c>
    </row>
    <row r="1143" spans="1:5" hidden="1">
      <c r="A1143">
        <v>653648</v>
      </c>
      <c r="B1143" t="s">
        <v>236</v>
      </c>
      <c r="C1143" s="3">
        <v>675025</v>
      </c>
      <c r="D1143">
        <v>14808</v>
      </c>
      <c r="E1143" t="s">
        <v>47</v>
      </c>
    </row>
    <row r="1144" spans="1:5" hidden="1">
      <c r="A1144">
        <v>1012671</v>
      </c>
      <c r="B1144" t="s">
        <v>3620</v>
      </c>
      <c r="C1144" s="3">
        <v>674431</v>
      </c>
      <c r="D1144">
        <v>29875</v>
      </c>
      <c r="E1144" t="s">
        <v>1073</v>
      </c>
    </row>
    <row r="1145" spans="1:5" hidden="1">
      <c r="A1145">
        <v>441434</v>
      </c>
      <c r="B1145" t="s">
        <v>2120</v>
      </c>
      <c r="C1145" s="3">
        <v>674329</v>
      </c>
      <c r="D1145">
        <v>2824</v>
      </c>
      <c r="E1145" t="s">
        <v>84</v>
      </c>
    </row>
    <row r="1146" spans="1:5" hidden="1">
      <c r="A1146">
        <v>324340</v>
      </c>
      <c r="B1146" t="s">
        <v>3619</v>
      </c>
      <c r="C1146" s="3">
        <v>673946</v>
      </c>
      <c r="D1146">
        <v>1014</v>
      </c>
      <c r="E1146" t="s">
        <v>474</v>
      </c>
    </row>
    <row r="1147" spans="1:5" hidden="1">
      <c r="A1147">
        <v>309655</v>
      </c>
      <c r="B1147" t="s">
        <v>3618</v>
      </c>
      <c r="C1147" s="3">
        <v>672364</v>
      </c>
      <c r="D1147">
        <v>4160</v>
      </c>
      <c r="E1147" t="s">
        <v>68</v>
      </c>
    </row>
    <row r="1148" spans="1:5" hidden="1">
      <c r="A1148">
        <v>408875</v>
      </c>
      <c r="B1148" t="s">
        <v>3617</v>
      </c>
      <c r="C1148" s="3">
        <v>672019</v>
      </c>
      <c r="D1148">
        <v>31390</v>
      </c>
      <c r="E1148" t="s">
        <v>349</v>
      </c>
    </row>
    <row r="1149" spans="1:5" hidden="1">
      <c r="A1149">
        <v>363657</v>
      </c>
      <c r="B1149" t="s">
        <v>3616</v>
      </c>
      <c r="C1149" s="3">
        <v>670265</v>
      </c>
      <c r="D1149">
        <v>5093</v>
      </c>
      <c r="E1149" t="s">
        <v>66</v>
      </c>
    </row>
    <row r="1150" spans="1:5" hidden="1">
      <c r="A1150">
        <v>215710</v>
      </c>
      <c r="B1150" t="s">
        <v>3615</v>
      </c>
      <c r="C1150" s="3">
        <v>669402</v>
      </c>
      <c r="D1150">
        <v>7614</v>
      </c>
      <c r="E1150" t="s">
        <v>86</v>
      </c>
    </row>
    <row r="1151" spans="1:5" hidden="1">
      <c r="A1151">
        <v>184142</v>
      </c>
      <c r="B1151" t="s">
        <v>3614</v>
      </c>
      <c r="C1151" s="3">
        <v>669227</v>
      </c>
      <c r="D1151">
        <v>14913</v>
      </c>
      <c r="E1151" t="s">
        <v>474</v>
      </c>
    </row>
    <row r="1152" spans="1:5" hidden="1">
      <c r="A1152">
        <v>2631846</v>
      </c>
      <c r="B1152" t="s">
        <v>3613</v>
      </c>
      <c r="C1152" s="3">
        <v>667289</v>
      </c>
      <c r="D1152">
        <v>34836</v>
      </c>
      <c r="E1152" t="s">
        <v>66</v>
      </c>
    </row>
    <row r="1153" spans="1:5" hidden="1">
      <c r="A1153">
        <v>110936</v>
      </c>
      <c r="B1153" t="s">
        <v>3612</v>
      </c>
      <c r="C1153" s="3">
        <v>665846</v>
      </c>
      <c r="D1153">
        <v>26725</v>
      </c>
      <c r="E1153" t="s">
        <v>349</v>
      </c>
    </row>
    <row r="1154" spans="1:5" hidden="1">
      <c r="A1154">
        <v>915065</v>
      </c>
      <c r="B1154" t="s">
        <v>3611</v>
      </c>
      <c r="C1154" s="3">
        <v>665004</v>
      </c>
      <c r="D1154">
        <v>18296</v>
      </c>
      <c r="E1154" t="s">
        <v>2030</v>
      </c>
    </row>
    <row r="1155" spans="1:5" hidden="1">
      <c r="A1155">
        <v>2957014</v>
      </c>
      <c r="B1155" t="s">
        <v>3610</v>
      </c>
      <c r="C1155" s="3">
        <v>664896</v>
      </c>
      <c r="D1155">
        <v>57144</v>
      </c>
      <c r="E1155" t="s">
        <v>52</v>
      </c>
    </row>
    <row r="1156" spans="1:5" hidden="1">
      <c r="A1156">
        <v>154154</v>
      </c>
      <c r="B1156" t="s">
        <v>3609</v>
      </c>
      <c r="C1156" s="3">
        <v>664810</v>
      </c>
      <c r="D1156">
        <v>4062</v>
      </c>
      <c r="E1156" t="s">
        <v>68</v>
      </c>
    </row>
    <row r="1157" spans="1:5" hidden="1">
      <c r="A1157">
        <v>246657</v>
      </c>
      <c r="B1157" t="s">
        <v>3608</v>
      </c>
      <c r="C1157" s="3">
        <v>664375</v>
      </c>
      <c r="D1157">
        <v>1874</v>
      </c>
      <c r="E1157" t="s">
        <v>52</v>
      </c>
    </row>
    <row r="1158" spans="1:5" hidden="1">
      <c r="A1158">
        <v>726953</v>
      </c>
      <c r="B1158" t="s">
        <v>3607</v>
      </c>
      <c r="C1158" s="3">
        <v>663596</v>
      </c>
      <c r="D1158">
        <v>26626</v>
      </c>
      <c r="E1158" t="s">
        <v>141</v>
      </c>
    </row>
    <row r="1159" spans="1:5" hidden="1">
      <c r="A1159">
        <v>326979</v>
      </c>
      <c r="B1159" t="s">
        <v>3606</v>
      </c>
      <c r="C1159" s="3">
        <v>663548</v>
      </c>
      <c r="D1159">
        <v>26397</v>
      </c>
      <c r="E1159" t="s">
        <v>454</v>
      </c>
    </row>
    <row r="1160" spans="1:5" hidden="1">
      <c r="A1160">
        <v>514655</v>
      </c>
      <c r="B1160" t="s">
        <v>3605</v>
      </c>
      <c r="C1160" s="3">
        <v>663085</v>
      </c>
      <c r="D1160">
        <v>3206</v>
      </c>
      <c r="E1160" t="s">
        <v>141</v>
      </c>
    </row>
    <row r="1161" spans="1:5" hidden="1">
      <c r="A1161">
        <v>839068</v>
      </c>
      <c r="B1161" t="s">
        <v>950</v>
      </c>
      <c r="C1161" s="3">
        <v>662300</v>
      </c>
      <c r="D1161">
        <v>1497</v>
      </c>
      <c r="E1161" t="s">
        <v>141</v>
      </c>
    </row>
    <row r="1162" spans="1:5" hidden="1">
      <c r="A1162">
        <v>526452</v>
      </c>
      <c r="B1162" t="s">
        <v>3604</v>
      </c>
      <c r="C1162" s="3">
        <v>661796</v>
      </c>
      <c r="D1162">
        <v>1673</v>
      </c>
      <c r="E1162" t="s">
        <v>118</v>
      </c>
    </row>
    <row r="1163" spans="1:5" hidden="1">
      <c r="A1163">
        <v>1015467</v>
      </c>
      <c r="B1163" t="s">
        <v>3603</v>
      </c>
      <c r="C1163" s="3">
        <v>660762</v>
      </c>
      <c r="D1163">
        <v>24561</v>
      </c>
      <c r="E1163" t="s">
        <v>141</v>
      </c>
    </row>
    <row r="1164" spans="1:5" hidden="1">
      <c r="A1164">
        <v>2839790</v>
      </c>
      <c r="B1164" t="s">
        <v>3602</v>
      </c>
      <c r="C1164" s="3">
        <v>659197</v>
      </c>
      <c r="D1164">
        <v>35214</v>
      </c>
      <c r="E1164" t="s">
        <v>275</v>
      </c>
    </row>
    <row r="1165" spans="1:5" hidden="1">
      <c r="A1165">
        <v>3614837</v>
      </c>
      <c r="B1165" t="s">
        <v>3601</v>
      </c>
      <c r="C1165" s="3">
        <v>658907</v>
      </c>
      <c r="D1165">
        <v>58727</v>
      </c>
      <c r="E1165" t="s">
        <v>43</v>
      </c>
    </row>
    <row r="1166" spans="1:5" hidden="1">
      <c r="A1166">
        <v>544652</v>
      </c>
      <c r="B1166" t="s">
        <v>3600</v>
      </c>
      <c r="C1166" s="3">
        <v>658357</v>
      </c>
      <c r="D1166">
        <v>14264</v>
      </c>
      <c r="E1166" t="s">
        <v>43</v>
      </c>
    </row>
    <row r="1167" spans="1:5" hidden="1">
      <c r="A1167">
        <v>300009</v>
      </c>
      <c r="B1167" t="s">
        <v>3599</v>
      </c>
      <c r="C1167" s="3">
        <v>658356</v>
      </c>
      <c r="D1167">
        <v>14134</v>
      </c>
      <c r="E1167" t="s">
        <v>810</v>
      </c>
    </row>
    <row r="1168" spans="1:5" hidden="1">
      <c r="A1168">
        <v>920854</v>
      </c>
      <c r="B1168" t="s">
        <v>1860</v>
      </c>
      <c r="C1168" s="3">
        <v>658193</v>
      </c>
      <c r="D1168">
        <v>5193</v>
      </c>
      <c r="E1168" t="s">
        <v>66</v>
      </c>
    </row>
    <row r="1169" spans="1:5" hidden="1">
      <c r="A1169">
        <v>2963266</v>
      </c>
      <c r="B1169" t="s">
        <v>3598</v>
      </c>
      <c r="C1169" s="3">
        <v>657778</v>
      </c>
      <c r="D1169">
        <v>35530</v>
      </c>
      <c r="E1169" t="s">
        <v>34</v>
      </c>
    </row>
    <row r="1170" spans="1:5" hidden="1">
      <c r="A1170">
        <v>466754</v>
      </c>
      <c r="B1170" t="s">
        <v>3597</v>
      </c>
      <c r="C1170" s="3">
        <v>656486</v>
      </c>
      <c r="D1170">
        <v>10308</v>
      </c>
      <c r="E1170" t="s">
        <v>175</v>
      </c>
    </row>
    <row r="1171" spans="1:5" hidden="1">
      <c r="A1171">
        <v>495419</v>
      </c>
      <c r="B1171" t="s">
        <v>3596</v>
      </c>
      <c r="C1171" s="3">
        <v>656120</v>
      </c>
      <c r="D1171">
        <v>2718</v>
      </c>
      <c r="E1171" t="s">
        <v>139</v>
      </c>
    </row>
    <row r="1172" spans="1:5" hidden="1">
      <c r="A1172">
        <v>444350</v>
      </c>
      <c r="B1172" t="s">
        <v>1663</v>
      </c>
      <c r="C1172" s="3">
        <v>655674</v>
      </c>
      <c r="D1172">
        <v>11935</v>
      </c>
      <c r="E1172" t="s">
        <v>141</v>
      </c>
    </row>
    <row r="1173" spans="1:5" hidden="1">
      <c r="A1173">
        <v>1436071</v>
      </c>
      <c r="B1173" t="s">
        <v>3595</v>
      </c>
      <c r="C1173" s="3">
        <v>655274</v>
      </c>
      <c r="D1173">
        <v>32737</v>
      </c>
      <c r="E1173" t="s">
        <v>349</v>
      </c>
    </row>
    <row r="1174" spans="1:5" hidden="1">
      <c r="A1174">
        <v>590220</v>
      </c>
      <c r="B1174" t="s">
        <v>3594</v>
      </c>
      <c r="C1174" s="3">
        <v>654585</v>
      </c>
      <c r="D1174">
        <v>24919</v>
      </c>
      <c r="E1174" t="s">
        <v>34</v>
      </c>
    </row>
    <row r="1175" spans="1:5" hidden="1">
      <c r="A1175">
        <v>935308</v>
      </c>
      <c r="B1175" t="s">
        <v>3593</v>
      </c>
      <c r="C1175" s="3">
        <v>654051</v>
      </c>
      <c r="D1175">
        <v>23966</v>
      </c>
      <c r="E1175" t="s">
        <v>454</v>
      </c>
    </row>
    <row r="1176" spans="1:5" hidden="1">
      <c r="A1176">
        <v>261360</v>
      </c>
      <c r="B1176" t="s">
        <v>154</v>
      </c>
      <c r="C1176" s="3">
        <v>653894</v>
      </c>
      <c r="D1176">
        <v>16753</v>
      </c>
      <c r="E1176" t="s">
        <v>141</v>
      </c>
    </row>
    <row r="1177" spans="1:5" hidden="1">
      <c r="A1177">
        <v>950141</v>
      </c>
      <c r="B1177" t="s">
        <v>3592</v>
      </c>
      <c r="C1177" s="3">
        <v>652355</v>
      </c>
      <c r="D1177">
        <v>15584</v>
      </c>
      <c r="E1177" t="s">
        <v>71</v>
      </c>
    </row>
    <row r="1178" spans="1:5" hidden="1">
      <c r="A1178">
        <v>590976</v>
      </c>
      <c r="B1178" t="s">
        <v>3591</v>
      </c>
      <c r="C1178" s="3">
        <v>652089</v>
      </c>
      <c r="D1178">
        <v>31840</v>
      </c>
      <c r="E1178" t="s">
        <v>175</v>
      </c>
    </row>
    <row r="1179" spans="1:5" hidden="1">
      <c r="A1179">
        <v>348720</v>
      </c>
      <c r="B1179" t="s">
        <v>113</v>
      </c>
      <c r="C1179" s="3">
        <v>651435</v>
      </c>
      <c r="D1179">
        <v>2036</v>
      </c>
      <c r="E1179" t="s">
        <v>34</v>
      </c>
    </row>
    <row r="1180" spans="1:5" hidden="1">
      <c r="A1180">
        <v>2958972</v>
      </c>
      <c r="B1180" t="s">
        <v>3590</v>
      </c>
      <c r="C1180" s="3">
        <v>650207</v>
      </c>
      <c r="D1180">
        <v>57097</v>
      </c>
      <c r="E1180" t="s">
        <v>474</v>
      </c>
    </row>
    <row r="1181" spans="1:5" hidden="1">
      <c r="A1181">
        <v>886624</v>
      </c>
      <c r="B1181" t="s">
        <v>3589</v>
      </c>
      <c r="C1181" s="3">
        <v>648623</v>
      </c>
      <c r="D1181">
        <v>2443</v>
      </c>
      <c r="E1181" t="s">
        <v>164</v>
      </c>
    </row>
    <row r="1182" spans="1:5" hidden="1">
      <c r="A1182">
        <v>3625002</v>
      </c>
      <c r="B1182" t="s">
        <v>3588</v>
      </c>
      <c r="C1182" s="3">
        <v>646038</v>
      </c>
      <c r="D1182">
        <v>58345</v>
      </c>
      <c r="E1182" t="s">
        <v>349</v>
      </c>
    </row>
    <row r="1183" spans="1:5" hidden="1">
      <c r="A1183">
        <v>322056</v>
      </c>
      <c r="B1183" t="s">
        <v>3587</v>
      </c>
      <c r="C1183" s="3">
        <v>646005</v>
      </c>
      <c r="D1183">
        <v>3214</v>
      </c>
      <c r="E1183" t="s">
        <v>141</v>
      </c>
    </row>
    <row r="1184" spans="1:5" hidden="1">
      <c r="A1184">
        <v>982348</v>
      </c>
      <c r="B1184" t="s">
        <v>1565</v>
      </c>
      <c r="C1184" s="3">
        <v>645671</v>
      </c>
      <c r="D1184">
        <v>13953</v>
      </c>
      <c r="E1184" t="s">
        <v>47</v>
      </c>
    </row>
    <row r="1185" spans="1:5" hidden="1">
      <c r="A1185">
        <v>3594797</v>
      </c>
      <c r="B1185" t="s">
        <v>3586</v>
      </c>
      <c r="C1185" s="3">
        <v>645347</v>
      </c>
      <c r="D1185">
        <v>58485</v>
      </c>
      <c r="E1185" t="s">
        <v>384</v>
      </c>
    </row>
    <row r="1186" spans="1:5" hidden="1">
      <c r="A1186">
        <v>854454</v>
      </c>
      <c r="B1186" t="s">
        <v>3585</v>
      </c>
      <c r="C1186" s="3">
        <v>644699</v>
      </c>
      <c r="D1186">
        <v>19762</v>
      </c>
      <c r="E1186" t="s">
        <v>71</v>
      </c>
    </row>
    <row r="1187" spans="1:5" hidden="1">
      <c r="A1187">
        <v>501132</v>
      </c>
      <c r="B1187" t="s">
        <v>3584</v>
      </c>
      <c r="C1187" s="3">
        <v>644050</v>
      </c>
      <c r="D1187">
        <v>16175</v>
      </c>
      <c r="E1187" t="s">
        <v>84</v>
      </c>
    </row>
    <row r="1188" spans="1:5" hidden="1">
      <c r="A1188">
        <v>153353</v>
      </c>
      <c r="B1188" t="s">
        <v>456</v>
      </c>
      <c r="C1188" s="3">
        <v>643733</v>
      </c>
      <c r="D1188">
        <v>1365</v>
      </c>
      <c r="E1188" t="s">
        <v>52</v>
      </c>
    </row>
    <row r="1189" spans="1:5" hidden="1">
      <c r="A1189">
        <v>110413</v>
      </c>
      <c r="B1189" t="s">
        <v>3583</v>
      </c>
      <c r="C1189" s="3">
        <v>642970</v>
      </c>
      <c r="D1189">
        <v>5962</v>
      </c>
      <c r="E1189" t="s">
        <v>76</v>
      </c>
    </row>
    <row r="1190" spans="1:5" hidden="1">
      <c r="A1190">
        <v>1211371</v>
      </c>
      <c r="B1190" t="s">
        <v>3582</v>
      </c>
      <c r="C1190" s="3">
        <v>642968</v>
      </c>
      <c r="D1190">
        <v>27290</v>
      </c>
      <c r="E1190" t="s">
        <v>36</v>
      </c>
    </row>
    <row r="1191" spans="1:5" hidden="1">
      <c r="A1191">
        <v>27847</v>
      </c>
      <c r="B1191" t="s">
        <v>3581</v>
      </c>
      <c r="C1191" s="3">
        <v>642288</v>
      </c>
      <c r="D1191">
        <v>1527</v>
      </c>
      <c r="E1191" t="s">
        <v>131</v>
      </c>
    </row>
    <row r="1192" spans="1:5" hidden="1">
      <c r="A1192">
        <v>548771</v>
      </c>
      <c r="B1192" t="s">
        <v>3580</v>
      </c>
      <c r="C1192" s="3">
        <v>640927</v>
      </c>
      <c r="D1192">
        <v>30704</v>
      </c>
      <c r="E1192" t="s">
        <v>1073</v>
      </c>
    </row>
    <row r="1193" spans="1:5" hidden="1">
      <c r="A1193">
        <v>2580243</v>
      </c>
      <c r="B1193" t="s">
        <v>3211</v>
      </c>
      <c r="C1193" s="3">
        <v>640427</v>
      </c>
      <c r="D1193">
        <v>34422</v>
      </c>
      <c r="E1193" t="s">
        <v>86</v>
      </c>
    </row>
    <row r="1194" spans="1:5" hidden="1">
      <c r="A1194">
        <v>1396764</v>
      </c>
      <c r="B1194" t="s">
        <v>3579</v>
      </c>
      <c r="C1194" s="3">
        <v>640314</v>
      </c>
      <c r="D1194">
        <v>27503</v>
      </c>
      <c r="E1194" t="s">
        <v>36</v>
      </c>
    </row>
    <row r="1195" spans="1:5" hidden="1">
      <c r="A1195">
        <v>166652</v>
      </c>
      <c r="B1195" t="s">
        <v>1301</v>
      </c>
      <c r="C1195" s="3">
        <v>639882</v>
      </c>
      <c r="D1195">
        <v>10973</v>
      </c>
      <c r="E1195" t="s">
        <v>66</v>
      </c>
    </row>
    <row r="1196" spans="1:5" hidden="1">
      <c r="A1196">
        <v>258445</v>
      </c>
      <c r="B1196" t="s">
        <v>3578</v>
      </c>
      <c r="C1196" s="3">
        <v>639675</v>
      </c>
      <c r="D1196">
        <v>20250</v>
      </c>
      <c r="E1196" t="s">
        <v>45</v>
      </c>
    </row>
    <row r="1197" spans="1:5" hidden="1">
      <c r="A1197">
        <v>639567</v>
      </c>
      <c r="B1197" t="s">
        <v>3577</v>
      </c>
      <c r="C1197" s="3">
        <v>639161</v>
      </c>
      <c r="D1197">
        <v>25620</v>
      </c>
      <c r="E1197" t="s">
        <v>416</v>
      </c>
    </row>
    <row r="1198" spans="1:5" hidden="1">
      <c r="A1198">
        <v>998844</v>
      </c>
      <c r="B1198" t="s">
        <v>509</v>
      </c>
      <c r="C1198" s="3">
        <v>638804</v>
      </c>
      <c r="D1198">
        <v>16265</v>
      </c>
      <c r="E1198" t="s">
        <v>47</v>
      </c>
    </row>
    <row r="1199" spans="1:5" hidden="1">
      <c r="A1199">
        <v>937740</v>
      </c>
      <c r="B1199" t="s">
        <v>3576</v>
      </c>
      <c r="C1199" s="3">
        <v>637425</v>
      </c>
      <c r="D1199">
        <v>8698</v>
      </c>
      <c r="E1199" t="s">
        <v>145</v>
      </c>
    </row>
    <row r="1200" spans="1:5" hidden="1">
      <c r="A1200">
        <v>2797359</v>
      </c>
      <c r="B1200" t="s">
        <v>3575</v>
      </c>
      <c r="C1200" s="3">
        <v>637125</v>
      </c>
      <c r="D1200">
        <v>34969</v>
      </c>
      <c r="E1200" t="s">
        <v>36</v>
      </c>
    </row>
    <row r="1201" spans="1:5" hidden="1">
      <c r="A1201">
        <v>550635</v>
      </c>
      <c r="B1201" t="s">
        <v>3574</v>
      </c>
      <c r="C1201" s="3">
        <v>634960</v>
      </c>
      <c r="D1201">
        <v>22874</v>
      </c>
      <c r="E1201" t="s">
        <v>45</v>
      </c>
    </row>
    <row r="1202" spans="1:5" hidden="1">
      <c r="A1202">
        <v>977951</v>
      </c>
      <c r="B1202" t="s">
        <v>3573</v>
      </c>
      <c r="C1202" s="3">
        <v>632848</v>
      </c>
      <c r="D1202">
        <v>15684</v>
      </c>
      <c r="E1202" t="s">
        <v>66</v>
      </c>
    </row>
    <row r="1203" spans="1:5" hidden="1">
      <c r="A1203">
        <v>699105</v>
      </c>
      <c r="B1203" t="s">
        <v>3572</v>
      </c>
      <c r="C1203" s="3">
        <v>632446</v>
      </c>
      <c r="D1203">
        <v>90169</v>
      </c>
      <c r="E1203" t="s">
        <v>454</v>
      </c>
    </row>
    <row r="1204" spans="1:5" hidden="1">
      <c r="A1204">
        <v>327855</v>
      </c>
      <c r="B1204" t="s">
        <v>3571</v>
      </c>
      <c r="C1204" s="3">
        <v>631956</v>
      </c>
      <c r="D1204">
        <v>3226</v>
      </c>
      <c r="E1204" t="s">
        <v>141</v>
      </c>
    </row>
    <row r="1205" spans="1:5" hidden="1">
      <c r="A1205">
        <v>142955</v>
      </c>
      <c r="B1205" t="s">
        <v>3570</v>
      </c>
      <c r="C1205" s="3">
        <v>631902</v>
      </c>
      <c r="D1205">
        <v>4048</v>
      </c>
      <c r="E1205" t="s">
        <v>68</v>
      </c>
    </row>
    <row r="1206" spans="1:5" hidden="1">
      <c r="A1206">
        <v>2929392</v>
      </c>
      <c r="B1206" t="s">
        <v>3569</v>
      </c>
      <c r="C1206" s="3">
        <v>631327</v>
      </c>
      <c r="D1206">
        <v>57061</v>
      </c>
      <c r="E1206" t="s">
        <v>45</v>
      </c>
    </row>
    <row r="1207" spans="1:5" hidden="1">
      <c r="A1207">
        <v>332402</v>
      </c>
      <c r="B1207" t="s">
        <v>3568</v>
      </c>
      <c r="C1207" s="3">
        <v>631256</v>
      </c>
      <c r="D1207">
        <v>90270</v>
      </c>
      <c r="E1207" t="s">
        <v>454</v>
      </c>
    </row>
    <row r="1208" spans="1:5" hidden="1">
      <c r="A1208">
        <v>343903</v>
      </c>
      <c r="B1208" t="s">
        <v>3567</v>
      </c>
      <c r="C1208" s="3">
        <v>630130</v>
      </c>
      <c r="D1208">
        <v>90140</v>
      </c>
      <c r="E1208" t="s">
        <v>454</v>
      </c>
    </row>
    <row r="1209" spans="1:5" hidden="1">
      <c r="A1209">
        <v>329952</v>
      </c>
      <c r="B1209" t="s">
        <v>3566</v>
      </c>
      <c r="C1209" s="3">
        <v>629386</v>
      </c>
      <c r="D1209">
        <v>3228</v>
      </c>
      <c r="E1209" t="s">
        <v>141</v>
      </c>
    </row>
    <row r="1210" spans="1:5" hidden="1">
      <c r="A1210">
        <v>3404467</v>
      </c>
      <c r="B1210" t="s">
        <v>3565</v>
      </c>
      <c r="C1210" s="3">
        <v>629182</v>
      </c>
      <c r="D1210">
        <v>58259</v>
      </c>
      <c r="E1210" t="s">
        <v>474</v>
      </c>
    </row>
    <row r="1211" spans="1:5" hidden="1">
      <c r="A1211">
        <v>990352</v>
      </c>
      <c r="B1211" t="s">
        <v>3564</v>
      </c>
      <c r="C1211" s="3">
        <v>628754</v>
      </c>
      <c r="D1211">
        <v>17477</v>
      </c>
      <c r="E1211" t="s">
        <v>52</v>
      </c>
    </row>
    <row r="1212" spans="1:5" hidden="1">
      <c r="A1212">
        <v>637170</v>
      </c>
      <c r="B1212" t="s">
        <v>3563</v>
      </c>
      <c r="C1212" s="3">
        <v>628546</v>
      </c>
      <c r="D1212">
        <v>29140</v>
      </c>
      <c r="E1212" t="s">
        <v>136</v>
      </c>
    </row>
    <row r="1213" spans="1:5" hidden="1">
      <c r="A1213">
        <v>653611</v>
      </c>
      <c r="B1213" t="s">
        <v>3562</v>
      </c>
      <c r="C1213" s="3">
        <v>628043</v>
      </c>
      <c r="D1213">
        <v>10677</v>
      </c>
      <c r="E1213" t="s">
        <v>86</v>
      </c>
    </row>
    <row r="1214" spans="1:5" hidden="1">
      <c r="A1214">
        <v>393953</v>
      </c>
      <c r="B1214" t="s">
        <v>3561</v>
      </c>
      <c r="C1214" s="3">
        <v>626891</v>
      </c>
      <c r="D1214">
        <v>19603</v>
      </c>
      <c r="E1214" t="s">
        <v>141</v>
      </c>
    </row>
    <row r="1215" spans="1:5" hidden="1">
      <c r="A1215">
        <v>2713920</v>
      </c>
      <c r="B1215" t="s">
        <v>3560</v>
      </c>
      <c r="C1215" s="3">
        <v>625696</v>
      </c>
      <c r="D1215">
        <v>33785</v>
      </c>
      <c r="E1215" t="s">
        <v>71</v>
      </c>
    </row>
    <row r="1216" spans="1:5" hidden="1">
      <c r="A1216">
        <v>5461</v>
      </c>
      <c r="B1216" t="s">
        <v>3559</v>
      </c>
      <c r="C1216" s="3">
        <v>625024</v>
      </c>
      <c r="D1216">
        <v>19434</v>
      </c>
      <c r="E1216" t="s">
        <v>384</v>
      </c>
    </row>
    <row r="1217" spans="1:14" hidden="1">
      <c r="A1217">
        <v>577137</v>
      </c>
      <c r="B1217" t="s">
        <v>3558</v>
      </c>
      <c r="C1217" s="3">
        <v>622994</v>
      </c>
      <c r="D1217">
        <v>26299</v>
      </c>
      <c r="E1217" t="s">
        <v>349</v>
      </c>
    </row>
    <row r="1218" spans="1:14" hidden="1">
      <c r="A1218">
        <v>126834</v>
      </c>
      <c r="B1218" t="s">
        <v>491</v>
      </c>
      <c r="C1218" s="3">
        <v>622179</v>
      </c>
      <c r="D1218">
        <v>893</v>
      </c>
      <c r="E1218" t="s">
        <v>175</v>
      </c>
      <c r="N1218" s="24" t="s">
        <v>192</v>
      </c>
    </row>
    <row r="1219" spans="1:14" hidden="1">
      <c r="A1219">
        <v>18050</v>
      </c>
      <c r="B1219" t="s">
        <v>3557</v>
      </c>
      <c r="C1219" s="3">
        <v>622055</v>
      </c>
      <c r="D1219">
        <v>3091</v>
      </c>
      <c r="E1219" t="s">
        <v>141</v>
      </c>
    </row>
    <row r="1220" spans="1:14" hidden="1">
      <c r="A1220">
        <v>247140</v>
      </c>
      <c r="B1220" t="s">
        <v>3556</v>
      </c>
      <c r="C1220" s="3">
        <v>619951</v>
      </c>
      <c r="D1220">
        <v>22334</v>
      </c>
      <c r="E1220" t="s">
        <v>145</v>
      </c>
    </row>
    <row r="1221" spans="1:14" hidden="1">
      <c r="A1221">
        <v>88455</v>
      </c>
      <c r="B1221" t="s">
        <v>1847</v>
      </c>
      <c r="C1221" s="3">
        <v>619860</v>
      </c>
      <c r="D1221">
        <v>18740</v>
      </c>
      <c r="E1221" t="s">
        <v>43</v>
      </c>
    </row>
    <row r="1222" spans="1:14" hidden="1">
      <c r="A1222">
        <v>244251</v>
      </c>
      <c r="B1222" t="s">
        <v>3555</v>
      </c>
      <c r="C1222" s="3">
        <v>619854</v>
      </c>
      <c r="D1222">
        <v>15444</v>
      </c>
      <c r="E1222" t="s">
        <v>136</v>
      </c>
    </row>
    <row r="1223" spans="1:14" hidden="1">
      <c r="A1223">
        <v>592644</v>
      </c>
      <c r="B1223" t="s">
        <v>711</v>
      </c>
      <c r="C1223" s="3">
        <v>619714</v>
      </c>
      <c r="D1223">
        <v>15632</v>
      </c>
      <c r="E1223" t="s">
        <v>41</v>
      </c>
    </row>
    <row r="1224" spans="1:14" hidden="1">
      <c r="A1224">
        <v>585749</v>
      </c>
      <c r="B1224" t="s">
        <v>3554</v>
      </c>
      <c r="C1224" s="3">
        <v>619632</v>
      </c>
      <c r="D1224">
        <v>9100</v>
      </c>
      <c r="E1224" t="s">
        <v>47</v>
      </c>
    </row>
    <row r="1225" spans="1:14" hidden="1">
      <c r="A1225">
        <v>111205</v>
      </c>
      <c r="B1225" t="s">
        <v>3553</v>
      </c>
      <c r="C1225" s="3">
        <v>618622</v>
      </c>
      <c r="D1225">
        <v>17115</v>
      </c>
      <c r="E1225" t="s">
        <v>951</v>
      </c>
    </row>
    <row r="1226" spans="1:14" hidden="1">
      <c r="A1226">
        <v>2732</v>
      </c>
      <c r="B1226" t="s">
        <v>3552</v>
      </c>
      <c r="C1226" s="3">
        <v>617722</v>
      </c>
      <c r="D1226">
        <v>17230</v>
      </c>
      <c r="E1226" t="s">
        <v>45</v>
      </c>
    </row>
    <row r="1227" spans="1:14" hidden="1">
      <c r="A1227">
        <v>598954</v>
      </c>
      <c r="B1227" t="s">
        <v>3551</v>
      </c>
      <c r="C1227" s="3">
        <v>617545</v>
      </c>
      <c r="D1227">
        <v>1071</v>
      </c>
      <c r="E1227" t="s">
        <v>71</v>
      </c>
    </row>
    <row r="1228" spans="1:14" hidden="1">
      <c r="A1228">
        <v>538473</v>
      </c>
      <c r="B1228" t="s">
        <v>3550</v>
      </c>
      <c r="C1228" s="3">
        <v>617208</v>
      </c>
      <c r="D1228">
        <v>32363</v>
      </c>
      <c r="E1228" t="s">
        <v>390</v>
      </c>
    </row>
    <row r="1229" spans="1:14" hidden="1">
      <c r="A1229">
        <v>712059</v>
      </c>
      <c r="B1229" t="s">
        <v>3549</v>
      </c>
      <c r="C1229" s="3">
        <v>616305</v>
      </c>
      <c r="D1229">
        <v>10958</v>
      </c>
      <c r="E1229" t="s">
        <v>66</v>
      </c>
    </row>
    <row r="1230" spans="1:14" hidden="1">
      <c r="A1230">
        <v>696430</v>
      </c>
      <c r="B1230" t="s">
        <v>3548</v>
      </c>
      <c r="C1230" s="3">
        <v>614990</v>
      </c>
      <c r="D1230">
        <v>12815</v>
      </c>
      <c r="E1230" t="s">
        <v>45</v>
      </c>
    </row>
    <row r="1231" spans="1:14" hidden="1">
      <c r="A1231">
        <v>647432</v>
      </c>
      <c r="B1231" t="s">
        <v>3547</v>
      </c>
      <c r="C1231" s="3">
        <v>614673</v>
      </c>
      <c r="D1231">
        <v>9260</v>
      </c>
      <c r="E1231" t="s">
        <v>45</v>
      </c>
    </row>
    <row r="1232" spans="1:14" hidden="1">
      <c r="A1232">
        <v>711801</v>
      </c>
      <c r="B1232" t="s">
        <v>2943</v>
      </c>
      <c r="C1232" s="3">
        <v>613652</v>
      </c>
      <c r="D1232">
        <v>90291</v>
      </c>
      <c r="E1232" t="s">
        <v>454</v>
      </c>
    </row>
    <row r="1233" spans="1:5" hidden="1">
      <c r="A1233">
        <v>1016857</v>
      </c>
      <c r="B1233" t="s">
        <v>3546</v>
      </c>
      <c r="C1233" s="3">
        <v>613543</v>
      </c>
      <c r="D1233">
        <v>20161</v>
      </c>
      <c r="E1233" t="s">
        <v>39</v>
      </c>
    </row>
    <row r="1234" spans="1:5" hidden="1">
      <c r="A1234">
        <v>423449</v>
      </c>
      <c r="B1234" t="s">
        <v>3545</v>
      </c>
      <c r="C1234" s="3">
        <v>611761</v>
      </c>
      <c r="D1234">
        <v>12828</v>
      </c>
      <c r="E1234" t="s">
        <v>41</v>
      </c>
    </row>
    <row r="1235" spans="1:5" hidden="1">
      <c r="A1235">
        <v>301574</v>
      </c>
      <c r="B1235" t="s">
        <v>3544</v>
      </c>
      <c r="C1235" s="3">
        <v>610872</v>
      </c>
      <c r="D1235">
        <v>30530</v>
      </c>
      <c r="E1235" t="s">
        <v>36</v>
      </c>
    </row>
    <row r="1236" spans="1:5" hidden="1">
      <c r="A1236">
        <v>17950</v>
      </c>
      <c r="B1236" t="s">
        <v>3543</v>
      </c>
      <c r="C1236" s="3">
        <v>610035</v>
      </c>
      <c r="D1236">
        <v>2224</v>
      </c>
      <c r="E1236" t="s">
        <v>60</v>
      </c>
    </row>
    <row r="1237" spans="1:5" hidden="1">
      <c r="A1237">
        <v>972769</v>
      </c>
      <c r="B1237" t="s">
        <v>3542</v>
      </c>
      <c r="C1237" s="3">
        <v>608625</v>
      </c>
      <c r="D1237">
        <v>22366</v>
      </c>
      <c r="E1237" t="s">
        <v>384</v>
      </c>
    </row>
    <row r="1238" spans="1:5" hidden="1">
      <c r="A1238">
        <v>499453</v>
      </c>
      <c r="B1238" t="s">
        <v>3541</v>
      </c>
      <c r="C1238" s="3">
        <v>608395</v>
      </c>
      <c r="D1238">
        <v>13868</v>
      </c>
      <c r="E1238" t="s">
        <v>43</v>
      </c>
    </row>
    <row r="1239" spans="1:5" hidden="1">
      <c r="A1239">
        <v>728948</v>
      </c>
      <c r="B1239" t="s">
        <v>3540</v>
      </c>
      <c r="C1239" s="3">
        <v>608281</v>
      </c>
      <c r="D1239">
        <v>4465</v>
      </c>
      <c r="E1239" t="s">
        <v>47</v>
      </c>
    </row>
    <row r="1240" spans="1:5" hidden="1">
      <c r="A1240">
        <v>69678</v>
      </c>
      <c r="B1240" t="s">
        <v>3539</v>
      </c>
      <c r="C1240" s="3">
        <v>607293</v>
      </c>
      <c r="D1240">
        <v>2987</v>
      </c>
      <c r="E1240" t="s">
        <v>56</v>
      </c>
    </row>
    <row r="1241" spans="1:5" hidden="1">
      <c r="A1241">
        <v>861304</v>
      </c>
      <c r="B1241" t="s">
        <v>3538</v>
      </c>
      <c r="C1241" s="3">
        <v>607045</v>
      </c>
      <c r="D1241">
        <v>16001</v>
      </c>
      <c r="E1241" t="s">
        <v>36</v>
      </c>
    </row>
    <row r="1242" spans="1:5" hidden="1">
      <c r="A1242">
        <v>954279</v>
      </c>
      <c r="B1242" t="s">
        <v>3537</v>
      </c>
      <c r="C1242" s="3">
        <v>606412</v>
      </c>
      <c r="D1242">
        <v>26559</v>
      </c>
      <c r="E1242" t="s">
        <v>454</v>
      </c>
    </row>
    <row r="1243" spans="1:5" hidden="1">
      <c r="A1243">
        <v>401906</v>
      </c>
      <c r="B1243" t="s">
        <v>3536</v>
      </c>
      <c r="C1243" s="3">
        <v>606333</v>
      </c>
      <c r="D1243">
        <v>19532</v>
      </c>
      <c r="E1243" t="s">
        <v>951</v>
      </c>
    </row>
    <row r="1244" spans="1:5" hidden="1">
      <c r="A1244">
        <v>972862</v>
      </c>
      <c r="B1244" t="s">
        <v>3535</v>
      </c>
      <c r="C1244" s="3">
        <v>605857</v>
      </c>
      <c r="D1244">
        <v>17739</v>
      </c>
      <c r="E1244" t="s">
        <v>141</v>
      </c>
    </row>
    <row r="1245" spans="1:5" hidden="1">
      <c r="A1245">
        <v>183770</v>
      </c>
      <c r="B1245" t="s">
        <v>3534</v>
      </c>
      <c r="C1245" s="3">
        <v>605344</v>
      </c>
      <c r="D1245">
        <v>26634</v>
      </c>
      <c r="E1245" t="s">
        <v>454</v>
      </c>
    </row>
    <row r="1246" spans="1:5" hidden="1">
      <c r="A1246">
        <v>665865</v>
      </c>
      <c r="B1246" t="s">
        <v>3533</v>
      </c>
      <c r="C1246" s="3">
        <v>604795</v>
      </c>
      <c r="D1246">
        <v>19358</v>
      </c>
      <c r="E1246" t="s">
        <v>141</v>
      </c>
    </row>
    <row r="1247" spans="1:5" hidden="1">
      <c r="A1247">
        <v>594451</v>
      </c>
      <c r="B1247" t="s">
        <v>3532</v>
      </c>
      <c r="C1247" s="3">
        <v>604589</v>
      </c>
      <c r="D1247">
        <v>3182</v>
      </c>
      <c r="E1247" t="s">
        <v>141</v>
      </c>
    </row>
    <row r="1248" spans="1:5" hidden="1">
      <c r="A1248">
        <v>2806877</v>
      </c>
      <c r="B1248" t="s">
        <v>3531</v>
      </c>
      <c r="C1248" s="3">
        <v>604528</v>
      </c>
      <c r="D1248">
        <v>35518</v>
      </c>
      <c r="E1248" t="s">
        <v>45</v>
      </c>
    </row>
    <row r="1249" spans="1:14" hidden="1">
      <c r="A1249">
        <v>780722</v>
      </c>
      <c r="B1249" t="s">
        <v>3530</v>
      </c>
      <c r="C1249" s="3">
        <v>604392</v>
      </c>
      <c r="D1249">
        <v>8811</v>
      </c>
      <c r="E1249" t="s">
        <v>390</v>
      </c>
    </row>
    <row r="1250" spans="1:14" hidden="1">
      <c r="A1250">
        <v>283438</v>
      </c>
      <c r="B1250" t="s">
        <v>3529</v>
      </c>
      <c r="C1250" s="3">
        <v>601545</v>
      </c>
      <c r="D1250">
        <v>20856</v>
      </c>
      <c r="E1250" t="s">
        <v>336</v>
      </c>
    </row>
    <row r="1251" spans="1:14" hidden="1">
      <c r="A1251">
        <v>208057</v>
      </c>
      <c r="B1251" t="s">
        <v>3528</v>
      </c>
      <c r="C1251" s="3">
        <v>597824</v>
      </c>
      <c r="D1251">
        <v>10214</v>
      </c>
      <c r="E1251" t="s">
        <v>66</v>
      </c>
    </row>
    <row r="1252" spans="1:14" hidden="1">
      <c r="A1252">
        <v>1008674</v>
      </c>
      <c r="B1252" t="s">
        <v>3527</v>
      </c>
      <c r="C1252" s="3">
        <v>597505</v>
      </c>
      <c r="D1252">
        <v>26620</v>
      </c>
      <c r="E1252" t="s">
        <v>454</v>
      </c>
    </row>
    <row r="1253" spans="1:14" hidden="1">
      <c r="A1253">
        <v>68756</v>
      </c>
      <c r="B1253" t="s">
        <v>2902</v>
      </c>
      <c r="C1253" s="3">
        <v>596367</v>
      </c>
      <c r="D1253">
        <v>11522</v>
      </c>
      <c r="E1253" t="s">
        <v>68</v>
      </c>
    </row>
    <row r="1254" spans="1:14" hidden="1">
      <c r="A1254">
        <v>715340</v>
      </c>
      <c r="B1254" t="s">
        <v>3526</v>
      </c>
      <c r="C1254" s="3">
        <v>595821</v>
      </c>
      <c r="D1254">
        <v>22308</v>
      </c>
      <c r="E1254" t="s">
        <v>474</v>
      </c>
    </row>
    <row r="1255" spans="1:14" hidden="1">
      <c r="A1255">
        <v>1002373</v>
      </c>
      <c r="B1255" t="s">
        <v>3525</v>
      </c>
      <c r="C1255" s="3">
        <v>594422</v>
      </c>
      <c r="D1255">
        <v>26455</v>
      </c>
      <c r="E1255" t="s">
        <v>454</v>
      </c>
    </row>
    <row r="1256" spans="1:14" hidden="1">
      <c r="A1256">
        <v>341310</v>
      </c>
      <c r="B1256" t="s">
        <v>3524</v>
      </c>
      <c r="C1256" s="3">
        <v>594023</v>
      </c>
      <c r="D1256">
        <v>15987</v>
      </c>
      <c r="E1256" t="s">
        <v>36</v>
      </c>
    </row>
    <row r="1257" spans="1:14" hidden="1">
      <c r="A1257">
        <v>894348</v>
      </c>
      <c r="B1257" t="s">
        <v>3523</v>
      </c>
      <c r="C1257" s="3">
        <v>593987</v>
      </c>
      <c r="D1257">
        <v>15136</v>
      </c>
      <c r="E1257" t="s">
        <v>145</v>
      </c>
    </row>
    <row r="1258" spans="1:14" hidden="1">
      <c r="A1258">
        <v>451068</v>
      </c>
      <c r="B1258" t="s">
        <v>800</v>
      </c>
      <c r="C1258" s="3">
        <v>593852</v>
      </c>
      <c r="D1258">
        <v>14885</v>
      </c>
      <c r="E1258" t="s">
        <v>2713</v>
      </c>
    </row>
    <row r="1259" spans="1:14" hidden="1">
      <c r="A1259">
        <v>976552</v>
      </c>
      <c r="B1259" t="s">
        <v>3522</v>
      </c>
      <c r="C1259" s="3">
        <v>593829</v>
      </c>
      <c r="D1259">
        <v>34363</v>
      </c>
      <c r="E1259" t="s">
        <v>43</v>
      </c>
    </row>
    <row r="1260" spans="1:14" hidden="1">
      <c r="A1260">
        <v>313577</v>
      </c>
      <c r="B1260" t="s">
        <v>3521</v>
      </c>
      <c r="C1260" s="3">
        <v>593817</v>
      </c>
      <c r="D1260">
        <v>28530</v>
      </c>
      <c r="E1260" t="s">
        <v>145</v>
      </c>
    </row>
    <row r="1261" spans="1:14" hidden="1">
      <c r="A1261">
        <v>3268249</v>
      </c>
      <c r="B1261" t="s">
        <v>3520</v>
      </c>
      <c r="C1261" s="3">
        <v>593527</v>
      </c>
      <c r="D1261">
        <v>57710</v>
      </c>
      <c r="E1261" t="s">
        <v>36</v>
      </c>
    </row>
    <row r="1262" spans="1:14" hidden="1">
      <c r="A1262">
        <v>967046</v>
      </c>
      <c r="B1262" t="s">
        <v>3519</v>
      </c>
      <c r="C1262" s="3">
        <v>593315</v>
      </c>
      <c r="D1262">
        <v>8745</v>
      </c>
      <c r="E1262" t="s">
        <v>41</v>
      </c>
    </row>
    <row r="1263" spans="1:14" hidden="1">
      <c r="A1263">
        <v>793571</v>
      </c>
      <c r="B1263" t="s">
        <v>3518</v>
      </c>
      <c r="C1263" s="3">
        <v>593037</v>
      </c>
      <c r="D1263">
        <v>30022</v>
      </c>
      <c r="E1263" t="s">
        <v>1073</v>
      </c>
    </row>
    <row r="1264" spans="1:14" hidden="1">
      <c r="A1264">
        <v>870539</v>
      </c>
      <c r="B1264" t="s">
        <v>3517</v>
      </c>
      <c r="C1264" s="3">
        <v>592038</v>
      </c>
      <c r="D1264">
        <v>340</v>
      </c>
      <c r="E1264" t="s">
        <v>106</v>
      </c>
      <c r="N1264" t="s">
        <v>869</v>
      </c>
    </row>
    <row r="1265" spans="1:5" hidden="1">
      <c r="A1265">
        <v>2869162</v>
      </c>
      <c r="B1265" t="s">
        <v>3516</v>
      </c>
      <c r="C1265" s="3">
        <v>591849</v>
      </c>
      <c r="D1265">
        <v>35412</v>
      </c>
      <c r="E1265" t="s">
        <v>45</v>
      </c>
    </row>
    <row r="1266" spans="1:5" hidden="1">
      <c r="A1266">
        <v>2625724</v>
      </c>
      <c r="B1266" t="s">
        <v>3515</v>
      </c>
      <c r="C1266" s="3">
        <v>590447</v>
      </c>
      <c r="D1266">
        <v>34319</v>
      </c>
      <c r="E1266" t="s">
        <v>141</v>
      </c>
    </row>
    <row r="1267" spans="1:5" hidden="1">
      <c r="A1267">
        <v>417626</v>
      </c>
      <c r="B1267" t="s">
        <v>3514</v>
      </c>
      <c r="C1267" s="3">
        <v>589704</v>
      </c>
      <c r="D1267">
        <v>15243</v>
      </c>
      <c r="E1267" t="s">
        <v>164</v>
      </c>
    </row>
    <row r="1268" spans="1:5" hidden="1">
      <c r="A1268">
        <v>884442</v>
      </c>
      <c r="B1268" t="s">
        <v>1610</v>
      </c>
      <c r="C1268" s="3">
        <v>589584</v>
      </c>
      <c r="D1268">
        <v>13109</v>
      </c>
      <c r="E1268" t="s">
        <v>41</v>
      </c>
    </row>
    <row r="1269" spans="1:5" hidden="1">
      <c r="A1269">
        <v>3688043</v>
      </c>
      <c r="B1269" t="s">
        <v>3513</v>
      </c>
      <c r="C1269" s="3">
        <v>589510</v>
      </c>
      <c r="D1269">
        <v>58796</v>
      </c>
      <c r="E1269" t="s">
        <v>71</v>
      </c>
    </row>
    <row r="1270" spans="1:5" hidden="1">
      <c r="A1270">
        <v>827560</v>
      </c>
      <c r="B1270" t="s">
        <v>3512</v>
      </c>
      <c r="C1270" s="3">
        <v>589208</v>
      </c>
      <c r="D1270">
        <v>25158</v>
      </c>
      <c r="E1270" t="s">
        <v>2030</v>
      </c>
    </row>
    <row r="1271" spans="1:5" hidden="1">
      <c r="A1271">
        <v>1013070</v>
      </c>
      <c r="B1271" t="s">
        <v>3511</v>
      </c>
      <c r="C1271" s="3">
        <v>588779</v>
      </c>
      <c r="D1271">
        <v>26555</v>
      </c>
      <c r="E1271" t="s">
        <v>454</v>
      </c>
    </row>
    <row r="1272" spans="1:5" hidden="1">
      <c r="A1272">
        <v>159971</v>
      </c>
      <c r="B1272" t="s">
        <v>3510</v>
      </c>
      <c r="C1272" s="3">
        <v>587852</v>
      </c>
      <c r="D1272">
        <v>28778</v>
      </c>
      <c r="E1272" t="s">
        <v>1073</v>
      </c>
    </row>
    <row r="1273" spans="1:5" hidden="1">
      <c r="A1273">
        <v>531250</v>
      </c>
      <c r="B1273" t="s">
        <v>3509</v>
      </c>
      <c r="C1273" s="3">
        <v>587205</v>
      </c>
      <c r="D1273">
        <v>8439</v>
      </c>
      <c r="E1273" t="s">
        <v>175</v>
      </c>
    </row>
    <row r="1274" spans="1:5" hidden="1">
      <c r="A1274">
        <v>179700</v>
      </c>
      <c r="B1274" t="s">
        <v>3508</v>
      </c>
      <c r="C1274" s="3">
        <v>585883</v>
      </c>
      <c r="D1274">
        <v>90181</v>
      </c>
      <c r="E1274" t="s">
        <v>454</v>
      </c>
    </row>
    <row r="1275" spans="1:5" hidden="1">
      <c r="A1275">
        <v>1007154</v>
      </c>
      <c r="B1275" t="s">
        <v>3507</v>
      </c>
      <c r="C1275" s="3">
        <v>585336</v>
      </c>
      <c r="D1275">
        <v>22139</v>
      </c>
      <c r="E1275" t="s">
        <v>336</v>
      </c>
    </row>
    <row r="1276" spans="1:5" hidden="1">
      <c r="A1276">
        <v>639549</v>
      </c>
      <c r="B1276" t="s">
        <v>3506</v>
      </c>
      <c r="C1276" s="3">
        <v>585109</v>
      </c>
      <c r="D1276">
        <v>19716</v>
      </c>
      <c r="E1276" t="s">
        <v>47</v>
      </c>
    </row>
    <row r="1277" spans="1:5" hidden="1">
      <c r="A1277">
        <v>785147</v>
      </c>
      <c r="B1277" t="s">
        <v>3505</v>
      </c>
      <c r="C1277" s="3">
        <v>585057</v>
      </c>
      <c r="D1277">
        <v>2740</v>
      </c>
      <c r="E1277" t="s">
        <v>139</v>
      </c>
    </row>
    <row r="1278" spans="1:5" hidden="1">
      <c r="A1278">
        <v>505</v>
      </c>
      <c r="B1278" t="s">
        <v>3504</v>
      </c>
      <c r="C1278" s="3">
        <v>584882</v>
      </c>
      <c r="D1278">
        <v>6959</v>
      </c>
      <c r="E1278" t="s">
        <v>36</v>
      </c>
    </row>
    <row r="1279" spans="1:5" hidden="1">
      <c r="A1279">
        <v>516855</v>
      </c>
      <c r="B1279" t="s">
        <v>751</v>
      </c>
      <c r="C1279" s="3">
        <v>584659</v>
      </c>
      <c r="D1279">
        <v>4178</v>
      </c>
      <c r="E1279" t="s">
        <v>68</v>
      </c>
    </row>
    <row r="1280" spans="1:5" hidden="1">
      <c r="A1280">
        <v>372538</v>
      </c>
      <c r="B1280" t="s">
        <v>3503</v>
      </c>
      <c r="C1280" s="3">
        <v>583164</v>
      </c>
      <c r="D1280">
        <v>12611</v>
      </c>
      <c r="E1280" t="s">
        <v>336</v>
      </c>
    </row>
    <row r="1281" spans="1:5" hidden="1">
      <c r="A1281">
        <v>863746</v>
      </c>
      <c r="B1281" t="s">
        <v>3502</v>
      </c>
      <c r="C1281" s="3">
        <v>582350</v>
      </c>
      <c r="D1281">
        <v>9298</v>
      </c>
      <c r="E1281" t="s">
        <v>47</v>
      </c>
    </row>
    <row r="1282" spans="1:5" hidden="1">
      <c r="A1282">
        <v>1001059</v>
      </c>
      <c r="B1282" t="s">
        <v>3501</v>
      </c>
      <c r="C1282" s="3">
        <v>581467</v>
      </c>
      <c r="D1282">
        <v>15324</v>
      </c>
      <c r="E1282" t="s">
        <v>66</v>
      </c>
    </row>
    <row r="1283" spans="1:5" hidden="1">
      <c r="A1283">
        <v>51253</v>
      </c>
      <c r="B1283" t="s">
        <v>3500</v>
      </c>
      <c r="C1283" s="3">
        <v>581088</v>
      </c>
      <c r="D1283">
        <v>9176</v>
      </c>
      <c r="E1283" t="s">
        <v>175</v>
      </c>
    </row>
    <row r="1284" spans="1:5" hidden="1">
      <c r="A1284">
        <v>718145</v>
      </c>
      <c r="B1284" t="s">
        <v>245</v>
      </c>
      <c r="C1284" s="3">
        <v>580035</v>
      </c>
      <c r="D1284">
        <v>17120</v>
      </c>
      <c r="E1284" t="s">
        <v>106</v>
      </c>
    </row>
    <row r="1285" spans="1:5" hidden="1">
      <c r="A1285">
        <v>257233</v>
      </c>
      <c r="B1285" t="s">
        <v>3499</v>
      </c>
      <c r="C1285" s="3">
        <v>578156</v>
      </c>
      <c r="D1285">
        <v>2832</v>
      </c>
      <c r="E1285" t="s">
        <v>84</v>
      </c>
    </row>
    <row r="1286" spans="1:5" hidden="1">
      <c r="A1286">
        <v>1000641</v>
      </c>
      <c r="B1286" t="s">
        <v>3498</v>
      </c>
      <c r="C1286" s="3">
        <v>577892</v>
      </c>
      <c r="D1286">
        <v>13107</v>
      </c>
      <c r="E1286" t="s">
        <v>41</v>
      </c>
    </row>
    <row r="1287" spans="1:5" hidden="1">
      <c r="A1287">
        <v>898627</v>
      </c>
      <c r="B1287" t="s">
        <v>1094</v>
      </c>
      <c r="C1287" s="3">
        <v>577189</v>
      </c>
      <c r="D1287">
        <v>15932</v>
      </c>
      <c r="E1287" t="s">
        <v>275</v>
      </c>
    </row>
    <row r="1288" spans="1:5" hidden="1">
      <c r="A1288">
        <v>899008</v>
      </c>
      <c r="B1288" t="s">
        <v>3497</v>
      </c>
      <c r="C1288" s="3">
        <v>577102</v>
      </c>
      <c r="D1288">
        <v>90308</v>
      </c>
      <c r="E1288" t="s">
        <v>454</v>
      </c>
    </row>
    <row r="1289" spans="1:5" hidden="1">
      <c r="A1289">
        <v>94139</v>
      </c>
      <c r="B1289" t="s">
        <v>3496</v>
      </c>
      <c r="C1289" s="3">
        <v>576804</v>
      </c>
      <c r="D1289">
        <v>12203</v>
      </c>
      <c r="E1289" t="s">
        <v>106</v>
      </c>
    </row>
    <row r="1290" spans="1:5" hidden="1">
      <c r="A1290">
        <v>2920773</v>
      </c>
      <c r="B1290" t="s">
        <v>3495</v>
      </c>
      <c r="C1290" s="3">
        <v>574936</v>
      </c>
      <c r="D1290">
        <v>35456</v>
      </c>
      <c r="E1290" t="s">
        <v>1073</v>
      </c>
    </row>
    <row r="1291" spans="1:5" hidden="1">
      <c r="A1291">
        <v>852704</v>
      </c>
      <c r="B1291" t="s">
        <v>3494</v>
      </c>
      <c r="C1291" s="3">
        <v>574696</v>
      </c>
      <c r="D1291">
        <v>26333</v>
      </c>
      <c r="E1291" t="s">
        <v>36</v>
      </c>
    </row>
    <row r="1292" spans="1:5" hidden="1">
      <c r="A1292">
        <v>935250</v>
      </c>
      <c r="B1292" t="s">
        <v>3493</v>
      </c>
      <c r="C1292" s="3">
        <v>574607</v>
      </c>
      <c r="D1292">
        <v>17933</v>
      </c>
      <c r="E1292" t="s">
        <v>71</v>
      </c>
    </row>
    <row r="1293" spans="1:5" hidden="1">
      <c r="A1293">
        <v>477321</v>
      </c>
      <c r="B1293" t="s">
        <v>3492</v>
      </c>
      <c r="C1293" s="3">
        <v>574601</v>
      </c>
      <c r="D1293">
        <v>19482</v>
      </c>
      <c r="E1293" t="s">
        <v>76</v>
      </c>
    </row>
    <row r="1294" spans="1:5" hidden="1">
      <c r="A1294">
        <v>906241</v>
      </c>
      <c r="B1294" t="s">
        <v>3491</v>
      </c>
      <c r="C1294" s="3">
        <v>573828</v>
      </c>
      <c r="D1294">
        <v>14644</v>
      </c>
      <c r="E1294" t="s">
        <v>131</v>
      </c>
    </row>
    <row r="1295" spans="1:5" hidden="1">
      <c r="A1295">
        <v>610128</v>
      </c>
      <c r="B1295" t="s">
        <v>3490</v>
      </c>
      <c r="C1295" s="3">
        <v>573792</v>
      </c>
      <c r="D1295">
        <v>11580</v>
      </c>
      <c r="E1295" t="s">
        <v>325</v>
      </c>
    </row>
    <row r="1296" spans="1:5" hidden="1">
      <c r="A1296">
        <v>525053</v>
      </c>
      <c r="B1296" t="s">
        <v>3489</v>
      </c>
      <c r="C1296" s="3">
        <v>573758</v>
      </c>
      <c r="D1296">
        <v>4211</v>
      </c>
      <c r="E1296" t="s">
        <v>68</v>
      </c>
    </row>
    <row r="1297" spans="1:5" hidden="1">
      <c r="A1297">
        <v>3184228</v>
      </c>
      <c r="B1297" t="s">
        <v>3488</v>
      </c>
      <c r="C1297" s="3">
        <v>573509</v>
      </c>
      <c r="D1297">
        <v>57603</v>
      </c>
      <c r="E1297" t="s">
        <v>66</v>
      </c>
    </row>
    <row r="1298" spans="1:5" hidden="1">
      <c r="A1298">
        <v>245557</v>
      </c>
      <c r="B1298" t="s">
        <v>3487</v>
      </c>
      <c r="C1298" s="3">
        <v>572637</v>
      </c>
      <c r="D1298">
        <v>5058</v>
      </c>
      <c r="E1298" t="s">
        <v>474</v>
      </c>
    </row>
    <row r="1299" spans="1:5" hidden="1">
      <c r="A1299">
        <v>556459</v>
      </c>
      <c r="B1299" t="s">
        <v>3486</v>
      </c>
      <c r="C1299" s="3">
        <v>572436</v>
      </c>
      <c r="D1299">
        <v>3286</v>
      </c>
      <c r="E1299" t="s">
        <v>141</v>
      </c>
    </row>
    <row r="1300" spans="1:5" hidden="1">
      <c r="A1300">
        <v>268677</v>
      </c>
      <c r="B1300" t="s">
        <v>3485</v>
      </c>
      <c r="C1300" s="3">
        <v>571987</v>
      </c>
      <c r="D1300">
        <v>30394</v>
      </c>
      <c r="E1300" t="s">
        <v>36</v>
      </c>
    </row>
    <row r="1301" spans="1:5" hidden="1">
      <c r="A1301">
        <v>3588312</v>
      </c>
      <c r="B1301" t="s">
        <v>3484</v>
      </c>
      <c r="C1301" s="3">
        <v>571425</v>
      </c>
      <c r="D1301">
        <v>58479</v>
      </c>
      <c r="E1301" t="s">
        <v>349</v>
      </c>
    </row>
    <row r="1302" spans="1:5" hidden="1">
      <c r="A1302">
        <v>1188772</v>
      </c>
      <c r="B1302" t="s">
        <v>3483</v>
      </c>
      <c r="C1302" s="3">
        <v>570849</v>
      </c>
      <c r="D1302">
        <v>27211</v>
      </c>
      <c r="E1302" t="s">
        <v>175</v>
      </c>
    </row>
    <row r="1303" spans="1:5" hidden="1">
      <c r="A1303">
        <v>819855</v>
      </c>
      <c r="B1303" t="s">
        <v>509</v>
      </c>
      <c r="C1303" s="3">
        <v>570840</v>
      </c>
      <c r="D1303">
        <v>19788</v>
      </c>
      <c r="E1303" t="s">
        <v>141</v>
      </c>
    </row>
    <row r="1304" spans="1:5" hidden="1">
      <c r="A1304">
        <v>99442</v>
      </c>
      <c r="B1304" t="s">
        <v>307</v>
      </c>
      <c r="C1304" s="3">
        <v>569937</v>
      </c>
      <c r="D1304">
        <v>9359</v>
      </c>
      <c r="E1304" t="s">
        <v>106</v>
      </c>
    </row>
    <row r="1305" spans="1:5" hidden="1">
      <c r="A1305">
        <v>2860459</v>
      </c>
      <c r="B1305" t="s">
        <v>3482</v>
      </c>
      <c r="C1305" s="3">
        <v>567245</v>
      </c>
      <c r="D1305">
        <v>35115</v>
      </c>
      <c r="E1305" t="s">
        <v>474</v>
      </c>
    </row>
    <row r="1306" spans="1:5" hidden="1">
      <c r="A1306">
        <v>340751</v>
      </c>
      <c r="B1306" t="s">
        <v>3481</v>
      </c>
      <c r="C1306" s="3">
        <v>566971</v>
      </c>
      <c r="D1306">
        <v>3067</v>
      </c>
      <c r="E1306" t="s">
        <v>141</v>
      </c>
    </row>
    <row r="1307" spans="1:5" hidden="1">
      <c r="A1307">
        <v>890050</v>
      </c>
      <c r="B1307" t="s">
        <v>3480</v>
      </c>
      <c r="C1307" s="3">
        <v>566900</v>
      </c>
      <c r="D1307">
        <v>18880</v>
      </c>
      <c r="E1307" t="s">
        <v>197</v>
      </c>
    </row>
    <row r="1308" spans="1:5" hidden="1">
      <c r="A1308">
        <v>812436</v>
      </c>
      <c r="B1308" t="s">
        <v>3479</v>
      </c>
      <c r="C1308" s="3">
        <v>566368</v>
      </c>
      <c r="D1308">
        <v>16666</v>
      </c>
      <c r="E1308" t="s">
        <v>45</v>
      </c>
    </row>
    <row r="1309" spans="1:5" hidden="1">
      <c r="A1309">
        <v>564324</v>
      </c>
      <c r="B1309" t="s">
        <v>3478</v>
      </c>
      <c r="C1309" s="3">
        <v>566263</v>
      </c>
      <c r="D1309">
        <v>10255</v>
      </c>
      <c r="E1309" t="s">
        <v>76</v>
      </c>
    </row>
    <row r="1310" spans="1:5" hidden="1">
      <c r="A1310">
        <v>61476</v>
      </c>
      <c r="B1310" t="s">
        <v>3477</v>
      </c>
      <c r="C1310" s="3">
        <v>565988</v>
      </c>
      <c r="D1310">
        <v>26590</v>
      </c>
      <c r="E1310" t="s">
        <v>454</v>
      </c>
    </row>
    <row r="1311" spans="1:5" hidden="1">
      <c r="A1311">
        <v>930442</v>
      </c>
      <c r="B1311" t="s">
        <v>3476</v>
      </c>
      <c r="C1311" s="3">
        <v>565654</v>
      </c>
      <c r="D1311">
        <v>16982</v>
      </c>
      <c r="E1311" t="s">
        <v>45</v>
      </c>
    </row>
    <row r="1312" spans="1:5" hidden="1">
      <c r="A1312">
        <v>1017425</v>
      </c>
      <c r="B1312" t="s">
        <v>3475</v>
      </c>
      <c r="C1312" s="3">
        <v>565564</v>
      </c>
      <c r="D1312">
        <v>11860</v>
      </c>
      <c r="E1312" t="s">
        <v>76</v>
      </c>
    </row>
    <row r="1313" spans="1:5" hidden="1">
      <c r="A1313">
        <v>805755</v>
      </c>
      <c r="B1313" t="s">
        <v>3474</v>
      </c>
      <c r="C1313" s="3">
        <v>564858</v>
      </c>
      <c r="D1313">
        <v>5269</v>
      </c>
      <c r="E1313" t="s">
        <v>66</v>
      </c>
    </row>
    <row r="1314" spans="1:5" hidden="1">
      <c r="A1314">
        <v>899343</v>
      </c>
      <c r="B1314" t="s">
        <v>3473</v>
      </c>
      <c r="C1314" s="3">
        <v>564599</v>
      </c>
      <c r="D1314">
        <v>17040</v>
      </c>
      <c r="E1314" t="s">
        <v>139</v>
      </c>
    </row>
    <row r="1315" spans="1:5" hidden="1">
      <c r="A1315">
        <v>2539960</v>
      </c>
      <c r="B1315" t="s">
        <v>2784</v>
      </c>
      <c r="C1315" s="3">
        <v>564246</v>
      </c>
      <c r="D1315">
        <v>34384</v>
      </c>
      <c r="E1315" t="s">
        <v>47</v>
      </c>
    </row>
    <row r="1316" spans="1:5" hidden="1">
      <c r="A1316">
        <v>3623110</v>
      </c>
      <c r="B1316" t="s">
        <v>3472</v>
      </c>
      <c r="C1316" s="3">
        <v>563445</v>
      </c>
      <c r="D1316">
        <v>58469</v>
      </c>
      <c r="E1316" t="s">
        <v>384</v>
      </c>
    </row>
    <row r="1317" spans="1:5" hidden="1">
      <c r="A1317">
        <v>1009242</v>
      </c>
      <c r="B1317" t="s">
        <v>3471</v>
      </c>
      <c r="C1317" s="3">
        <v>563361</v>
      </c>
      <c r="D1317">
        <v>10618</v>
      </c>
      <c r="E1317" t="s">
        <v>71</v>
      </c>
    </row>
    <row r="1318" spans="1:5" hidden="1">
      <c r="A1318">
        <v>450753</v>
      </c>
      <c r="B1318" t="s">
        <v>3470</v>
      </c>
      <c r="C1318" s="3">
        <v>563318</v>
      </c>
      <c r="D1318">
        <v>3195</v>
      </c>
      <c r="E1318" t="s">
        <v>141</v>
      </c>
    </row>
    <row r="1319" spans="1:5" hidden="1">
      <c r="A1319">
        <v>943675</v>
      </c>
      <c r="B1319" t="s">
        <v>2360</v>
      </c>
      <c r="C1319" s="3">
        <v>562888</v>
      </c>
      <c r="D1319">
        <v>29011</v>
      </c>
      <c r="E1319" t="s">
        <v>76</v>
      </c>
    </row>
    <row r="1320" spans="1:5" hidden="1">
      <c r="A1320">
        <v>739355</v>
      </c>
      <c r="B1320" t="s">
        <v>3469</v>
      </c>
      <c r="C1320" s="3">
        <v>561787</v>
      </c>
      <c r="D1320">
        <v>26181</v>
      </c>
      <c r="E1320" t="s">
        <v>141</v>
      </c>
    </row>
    <row r="1321" spans="1:5" hidden="1">
      <c r="A1321">
        <v>632858</v>
      </c>
      <c r="B1321" t="s">
        <v>3468</v>
      </c>
      <c r="C1321" s="3">
        <v>561563</v>
      </c>
      <c r="D1321">
        <v>21978</v>
      </c>
      <c r="E1321" t="s">
        <v>68</v>
      </c>
    </row>
    <row r="1322" spans="1:5" hidden="1">
      <c r="A1322">
        <v>875936</v>
      </c>
      <c r="B1322" t="s">
        <v>800</v>
      </c>
      <c r="C1322" s="3">
        <v>561010</v>
      </c>
      <c r="D1322">
        <v>5907</v>
      </c>
      <c r="E1322" t="s">
        <v>106</v>
      </c>
    </row>
    <row r="1323" spans="1:5" hidden="1">
      <c r="A1323">
        <v>3619216</v>
      </c>
      <c r="B1323" t="s">
        <v>3467</v>
      </c>
      <c r="C1323" s="3">
        <v>560499</v>
      </c>
      <c r="D1323">
        <v>58739</v>
      </c>
      <c r="E1323" t="s">
        <v>141</v>
      </c>
    </row>
    <row r="1324" spans="1:5" hidden="1">
      <c r="A1324">
        <v>1228034</v>
      </c>
      <c r="B1324" t="s">
        <v>3466</v>
      </c>
      <c r="C1324" s="3">
        <v>560434</v>
      </c>
      <c r="D1324">
        <v>27394</v>
      </c>
      <c r="E1324" t="s">
        <v>68</v>
      </c>
    </row>
    <row r="1325" spans="1:5" hidden="1">
      <c r="A1325">
        <v>3614369</v>
      </c>
      <c r="B1325" t="s">
        <v>3043</v>
      </c>
      <c r="C1325" s="3">
        <v>559827</v>
      </c>
      <c r="D1325">
        <v>58654</v>
      </c>
      <c r="E1325" t="s">
        <v>36</v>
      </c>
    </row>
    <row r="1326" spans="1:5" hidden="1">
      <c r="A1326">
        <v>3174920</v>
      </c>
      <c r="B1326" t="s">
        <v>1159</v>
      </c>
      <c r="C1326" s="3">
        <v>559654</v>
      </c>
      <c r="D1326">
        <v>57483</v>
      </c>
      <c r="E1326" t="s">
        <v>84</v>
      </c>
    </row>
    <row r="1327" spans="1:5" hidden="1">
      <c r="A1327">
        <v>929802</v>
      </c>
      <c r="B1327" t="s">
        <v>3465</v>
      </c>
      <c r="C1327" s="3">
        <v>559596</v>
      </c>
      <c r="D1327">
        <v>12936</v>
      </c>
      <c r="E1327" t="s">
        <v>36</v>
      </c>
    </row>
    <row r="1328" spans="1:5" hidden="1">
      <c r="A1328">
        <v>738143</v>
      </c>
      <c r="B1328" t="s">
        <v>3464</v>
      </c>
      <c r="C1328" s="3">
        <v>559587</v>
      </c>
      <c r="D1328">
        <v>3722</v>
      </c>
      <c r="E1328" t="s">
        <v>45</v>
      </c>
    </row>
    <row r="1329" spans="1:5" hidden="1">
      <c r="A1329">
        <v>451273</v>
      </c>
      <c r="B1329" t="s">
        <v>3463</v>
      </c>
      <c r="C1329" s="3">
        <v>558762</v>
      </c>
      <c r="D1329">
        <v>30397</v>
      </c>
      <c r="E1329" t="s">
        <v>36</v>
      </c>
    </row>
    <row r="1330" spans="1:5" hidden="1">
      <c r="A1330">
        <v>2748502</v>
      </c>
      <c r="B1330" t="s">
        <v>3462</v>
      </c>
      <c r="C1330" s="3">
        <v>556820</v>
      </c>
      <c r="D1330">
        <v>34978</v>
      </c>
      <c r="E1330" t="s">
        <v>336</v>
      </c>
    </row>
    <row r="1331" spans="1:5" hidden="1">
      <c r="A1331">
        <v>743679</v>
      </c>
      <c r="B1331" t="s">
        <v>3461</v>
      </c>
      <c r="C1331" s="3">
        <v>556112</v>
      </c>
      <c r="D1331">
        <v>30117</v>
      </c>
      <c r="E1331" t="s">
        <v>86</v>
      </c>
    </row>
    <row r="1332" spans="1:5" hidden="1">
      <c r="A1332">
        <v>151957</v>
      </c>
      <c r="B1332" t="s">
        <v>75</v>
      </c>
      <c r="C1332" s="3">
        <v>555625</v>
      </c>
      <c r="D1332">
        <v>13622</v>
      </c>
      <c r="E1332" t="s">
        <v>43</v>
      </c>
    </row>
    <row r="1333" spans="1:5" hidden="1">
      <c r="A1333">
        <v>246134</v>
      </c>
      <c r="B1333" t="s">
        <v>3460</v>
      </c>
      <c r="C1333" s="3">
        <v>554959</v>
      </c>
      <c r="D1333">
        <v>2829</v>
      </c>
      <c r="E1333" t="s">
        <v>84</v>
      </c>
    </row>
    <row r="1334" spans="1:5" hidden="1">
      <c r="A1334">
        <v>699534</v>
      </c>
      <c r="B1334" t="s">
        <v>3459</v>
      </c>
      <c r="C1334" s="3">
        <v>554319</v>
      </c>
      <c r="D1334">
        <v>2147</v>
      </c>
      <c r="E1334" t="s">
        <v>79</v>
      </c>
    </row>
    <row r="1335" spans="1:5" hidden="1">
      <c r="A1335">
        <v>3821037</v>
      </c>
      <c r="B1335" t="s">
        <v>3458</v>
      </c>
      <c r="C1335" s="3">
        <v>553637</v>
      </c>
      <c r="D1335">
        <v>58935</v>
      </c>
      <c r="E1335" t="s">
        <v>141</v>
      </c>
    </row>
    <row r="1336" spans="1:5" hidden="1">
      <c r="A1336">
        <v>165039</v>
      </c>
      <c r="B1336" t="s">
        <v>3457</v>
      </c>
      <c r="C1336" s="3">
        <v>553525</v>
      </c>
      <c r="D1336">
        <v>2124</v>
      </c>
      <c r="E1336" t="s">
        <v>79</v>
      </c>
    </row>
    <row r="1337" spans="1:5" hidden="1">
      <c r="A1337">
        <v>844567</v>
      </c>
      <c r="B1337" t="s">
        <v>3456</v>
      </c>
      <c r="C1337" s="3">
        <v>553459</v>
      </c>
      <c r="D1337">
        <v>3389</v>
      </c>
      <c r="E1337" t="s">
        <v>141</v>
      </c>
    </row>
    <row r="1338" spans="1:5" hidden="1">
      <c r="A1338">
        <v>344816</v>
      </c>
      <c r="B1338" t="s">
        <v>3455</v>
      </c>
      <c r="C1338" s="3">
        <v>552890</v>
      </c>
      <c r="D1338">
        <v>12165</v>
      </c>
      <c r="E1338" t="s">
        <v>139</v>
      </c>
    </row>
    <row r="1339" spans="1:5" hidden="1">
      <c r="A1339">
        <v>3166699</v>
      </c>
      <c r="B1339" t="s">
        <v>3454</v>
      </c>
      <c r="C1339" s="3">
        <v>552275</v>
      </c>
      <c r="D1339">
        <v>57522</v>
      </c>
      <c r="E1339" t="s">
        <v>141</v>
      </c>
    </row>
    <row r="1340" spans="1:5" hidden="1">
      <c r="A1340">
        <v>2877345</v>
      </c>
      <c r="B1340" t="s">
        <v>3453</v>
      </c>
      <c r="C1340" s="3">
        <v>551549</v>
      </c>
      <c r="D1340">
        <v>35521</v>
      </c>
      <c r="E1340" t="s">
        <v>175</v>
      </c>
    </row>
    <row r="1341" spans="1:5" hidden="1">
      <c r="A1341">
        <v>493844</v>
      </c>
      <c r="B1341" t="s">
        <v>3452</v>
      </c>
      <c r="C1341" s="3">
        <v>551535</v>
      </c>
      <c r="D1341">
        <v>17937</v>
      </c>
      <c r="E1341" t="s">
        <v>139</v>
      </c>
    </row>
    <row r="1342" spans="1:5" hidden="1">
      <c r="A1342">
        <v>921039</v>
      </c>
      <c r="B1342" t="s">
        <v>3451</v>
      </c>
      <c r="C1342" s="3">
        <v>551508</v>
      </c>
      <c r="D1342">
        <v>16858</v>
      </c>
      <c r="E1342" t="s">
        <v>79</v>
      </c>
    </row>
    <row r="1343" spans="1:5" hidden="1">
      <c r="A1343">
        <v>327435</v>
      </c>
      <c r="B1343" t="s">
        <v>2293</v>
      </c>
      <c r="C1343" s="3">
        <v>549994</v>
      </c>
      <c r="D1343">
        <v>15465</v>
      </c>
      <c r="E1343" t="s">
        <v>349</v>
      </c>
    </row>
    <row r="1344" spans="1:5" hidden="1">
      <c r="A1344">
        <v>198149</v>
      </c>
      <c r="B1344" t="s">
        <v>3450</v>
      </c>
      <c r="C1344" s="3">
        <v>549882</v>
      </c>
      <c r="D1344">
        <v>19795</v>
      </c>
      <c r="E1344" t="s">
        <v>145</v>
      </c>
    </row>
    <row r="1345" spans="1:5" hidden="1">
      <c r="A1345">
        <v>724744</v>
      </c>
      <c r="B1345" t="s">
        <v>3449</v>
      </c>
      <c r="C1345" s="3">
        <v>549831</v>
      </c>
      <c r="D1345">
        <v>14079</v>
      </c>
      <c r="E1345" t="s">
        <v>47</v>
      </c>
    </row>
    <row r="1346" spans="1:5" hidden="1">
      <c r="A1346">
        <v>3391718</v>
      </c>
      <c r="B1346" t="s">
        <v>3448</v>
      </c>
      <c r="C1346" s="3">
        <v>549591</v>
      </c>
      <c r="D1346">
        <v>58165</v>
      </c>
      <c r="E1346" t="s">
        <v>45</v>
      </c>
    </row>
    <row r="1347" spans="1:5" hidden="1">
      <c r="A1347">
        <v>3015939</v>
      </c>
      <c r="B1347" t="s">
        <v>3447</v>
      </c>
      <c r="C1347" s="3">
        <v>548555</v>
      </c>
      <c r="D1347">
        <v>57295</v>
      </c>
      <c r="E1347" t="s">
        <v>129</v>
      </c>
    </row>
    <row r="1348" spans="1:5" hidden="1">
      <c r="A1348">
        <v>911160</v>
      </c>
      <c r="B1348" t="s">
        <v>3446</v>
      </c>
      <c r="C1348" s="3">
        <v>548117</v>
      </c>
      <c r="D1348">
        <v>16891</v>
      </c>
      <c r="E1348" t="s">
        <v>141</v>
      </c>
    </row>
    <row r="1349" spans="1:5" hidden="1">
      <c r="A1349">
        <v>148809</v>
      </c>
      <c r="B1349" t="s">
        <v>3445</v>
      </c>
      <c r="C1349" s="3">
        <v>547953</v>
      </c>
      <c r="D1349">
        <v>12017</v>
      </c>
      <c r="E1349" t="s">
        <v>1073</v>
      </c>
    </row>
    <row r="1350" spans="1:5" hidden="1">
      <c r="A1350">
        <v>3306280</v>
      </c>
      <c r="B1350" t="s">
        <v>3444</v>
      </c>
      <c r="C1350" s="3">
        <v>547146</v>
      </c>
      <c r="D1350">
        <v>57953</v>
      </c>
      <c r="E1350" t="s">
        <v>131</v>
      </c>
    </row>
    <row r="1351" spans="1:5" hidden="1">
      <c r="A1351">
        <v>277820</v>
      </c>
      <c r="B1351" t="s">
        <v>3443</v>
      </c>
      <c r="C1351" s="3">
        <v>547122</v>
      </c>
      <c r="D1351">
        <v>17563</v>
      </c>
      <c r="E1351" t="s">
        <v>275</v>
      </c>
    </row>
    <row r="1352" spans="1:5" hidden="1">
      <c r="A1352">
        <v>984258</v>
      </c>
      <c r="B1352" t="s">
        <v>3442</v>
      </c>
      <c r="C1352" s="3">
        <v>546218</v>
      </c>
      <c r="D1352">
        <v>4037</v>
      </c>
      <c r="E1352" t="s">
        <v>68</v>
      </c>
    </row>
    <row r="1353" spans="1:5" hidden="1">
      <c r="A1353">
        <v>845247</v>
      </c>
      <c r="B1353" t="s">
        <v>3441</v>
      </c>
      <c r="C1353" s="3">
        <v>546125</v>
      </c>
      <c r="D1353">
        <v>9678</v>
      </c>
      <c r="E1353" t="s">
        <v>139</v>
      </c>
    </row>
    <row r="1354" spans="1:5" hidden="1">
      <c r="A1354">
        <v>39327</v>
      </c>
      <c r="B1354" t="s">
        <v>3440</v>
      </c>
      <c r="C1354" s="3">
        <v>545953</v>
      </c>
      <c r="D1354">
        <v>5874</v>
      </c>
      <c r="E1354" t="s">
        <v>390</v>
      </c>
    </row>
    <row r="1355" spans="1:5" hidden="1">
      <c r="A1355">
        <v>640246</v>
      </c>
      <c r="B1355" t="s">
        <v>3439</v>
      </c>
      <c r="C1355" s="3">
        <v>545903</v>
      </c>
      <c r="D1355">
        <v>3792</v>
      </c>
      <c r="E1355" t="s">
        <v>45</v>
      </c>
    </row>
    <row r="1356" spans="1:5" hidden="1">
      <c r="A1356">
        <v>956750</v>
      </c>
      <c r="B1356" t="s">
        <v>3438</v>
      </c>
      <c r="C1356" s="3">
        <v>544956</v>
      </c>
      <c r="D1356">
        <v>25886</v>
      </c>
      <c r="E1356" t="s">
        <v>141</v>
      </c>
    </row>
    <row r="1357" spans="1:5" hidden="1">
      <c r="A1357">
        <v>609476</v>
      </c>
      <c r="B1357" t="s">
        <v>3437</v>
      </c>
      <c r="C1357" s="3">
        <v>544632</v>
      </c>
      <c r="D1357">
        <v>27884</v>
      </c>
      <c r="E1357" t="s">
        <v>164</v>
      </c>
    </row>
    <row r="1358" spans="1:5" hidden="1">
      <c r="A1358">
        <v>92676</v>
      </c>
      <c r="B1358" t="s">
        <v>3436</v>
      </c>
      <c r="C1358" s="3">
        <v>543344</v>
      </c>
      <c r="D1358">
        <v>29632</v>
      </c>
      <c r="E1358" t="s">
        <v>134</v>
      </c>
    </row>
    <row r="1359" spans="1:5" hidden="1">
      <c r="A1359">
        <v>760331</v>
      </c>
      <c r="B1359" t="s">
        <v>3435</v>
      </c>
      <c r="C1359" s="3">
        <v>542405</v>
      </c>
      <c r="D1359">
        <v>5676</v>
      </c>
      <c r="E1359" t="s">
        <v>349</v>
      </c>
    </row>
    <row r="1360" spans="1:5" hidden="1">
      <c r="A1360">
        <v>3145797</v>
      </c>
      <c r="B1360" t="s">
        <v>3434</v>
      </c>
      <c r="C1360" s="3">
        <v>542394</v>
      </c>
      <c r="D1360">
        <v>57377</v>
      </c>
      <c r="E1360" t="s">
        <v>86</v>
      </c>
    </row>
    <row r="1361" spans="1:5" hidden="1">
      <c r="A1361">
        <v>3470154</v>
      </c>
      <c r="B1361" t="s">
        <v>3433</v>
      </c>
      <c r="C1361" s="3">
        <v>542288</v>
      </c>
      <c r="D1361">
        <v>58310</v>
      </c>
      <c r="E1361" t="s">
        <v>384</v>
      </c>
    </row>
    <row r="1362" spans="1:5" hidden="1">
      <c r="A1362">
        <v>269049</v>
      </c>
      <c r="B1362" t="s">
        <v>3432</v>
      </c>
      <c r="C1362" s="3">
        <v>541944</v>
      </c>
      <c r="D1362">
        <v>11763</v>
      </c>
      <c r="E1362" t="s">
        <v>47</v>
      </c>
    </row>
    <row r="1363" spans="1:5" hidden="1">
      <c r="A1363">
        <v>212018</v>
      </c>
      <c r="B1363" t="s">
        <v>3431</v>
      </c>
      <c r="C1363" s="3">
        <v>541758</v>
      </c>
      <c r="D1363">
        <v>7613</v>
      </c>
      <c r="E1363" t="s">
        <v>86</v>
      </c>
    </row>
    <row r="1364" spans="1:5" hidden="1">
      <c r="A1364">
        <v>732178</v>
      </c>
      <c r="B1364" t="s">
        <v>3430</v>
      </c>
      <c r="C1364" s="3">
        <v>541467</v>
      </c>
      <c r="D1364">
        <v>32084</v>
      </c>
      <c r="E1364" t="s">
        <v>68</v>
      </c>
    </row>
    <row r="1365" spans="1:5" hidden="1">
      <c r="A1365">
        <v>73116</v>
      </c>
      <c r="B1365" t="s">
        <v>3429</v>
      </c>
      <c r="C1365" s="3">
        <v>540906</v>
      </c>
      <c r="D1365">
        <v>17123</v>
      </c>
      <c r="E1365" t="s">
        <v>103</v>
      </c>
    </row>
    <row r="1366" spans="1:5" hidden="1">
      <c r="A1366">
        <v>222446</v>
      </c>
      <c r="B1366" t="s">
        <v>3428</v>
      </c>
      <c r="C1366" s="3">
        <v>539656</v>
      </c>
      <c r="D1366">
        <v>13240</v>
      </c>
      <c r="E1366" t="s">
        <v>145</v>
      </c>
    </row>
    <row r="1367" spans="1:5" hidden="1">
      <c r="A1367">
        <v>852973</v>
      </c>
      <c r="B1367" t="s">
        <v>3427</v>
      </c>
      <c r="C1367" s="3">
        <v>539180</v>
      </c>
      <c r="D1367">
        <v>19827</v>
      </c>
      <c r="E1367" t="s">
        <v>1470</v>
      </c>
    </row>
    <row r="1368" spans="1:5" hidden="1">
      <c r="A1368">
        <v>3398623</v>
      </c>
      <c r="B1368" t="s">
        <v>3426</v>
      </c>
      <c r="C1368" s="3">
        <v>538319</v>
      </c>
      <c r="D1368">
        <v>58090</v>
      </c>
      <c r="E1368" t="s">
        <v>384</v>
      </c>
    </row>
    <row r="1369" spans="1:5" hidden="1">
      <c r="A1369">
        <v>759045</v>
      </c>
      <c r="B1369" t="s">
        <v>3425</v>
      </c>
      <c r="C1369" s="3">
        <v>538085</v>
      </c>
      <c r="D1369">
        <v>25883</v>
      </c>
      <c r="E1369" t="s">
        <v>45</v>
      </c>
    </row>
    <row r="1370" spans="1:5" hidden="1">
      <c r="A1370">
        <v>70414</v>
      </c>
      <c r="B1370" t="s">
        <v>3424</v>
      </c>
      <c r="C1370" s="3">
        <v>537924</v>
      </c>
      <c r="D1370">
        <v>7666</v>
      </c>
      <c r="E1370" t="s">
        <v>86</v>
      </c>
    </row>
    <row r="1371" spans="1:5" hidden="1">
      <c r="A1371">
        <v>2760232</v>
      </c>
      <c r="B1371" t="s">
        <v>2747</v>
      </c>
      <c r="C1371" s="3">
        <v>537715</v>
      </c>
      <c r="D1371">
        <v>35111</v>
      </c>
      <c r="E1371" t="s">
        <v>325</v>
      </c>
    </row>
    <row r="1372" spans="1:5" hidden="1">
      <c r="A1372">
        <v>90337</v>
      </c>
      <c r="B1372" t="s">
        <v>2228</v>
      </c>
      <c r="C1372" s="3">
        <v>535025</v>
      </c>
      <c r="D1372">
        <v>19143</v>
      </c>
      <c r="E1372" t="s">
        <v>336</v>
      </c>
    </row>
    <row r="1373" spans="1:5" hidden="1">
      <c r="A1373">
        <v>87234</v>
      </c>
      <c r="B1373" t="s">
        <v>3423</v>
      </c>
      <c r="C1373" s="3">
        <v>534265</v>
      </c>
      <c r="D1373">
        <v>4952</v>
      </c>
      <c r="E1373" t="s">
        <v>175</v>
      </c>
    </row>
    <row r="1374" spans="1:5" hidden="1">
      <c r="A1374">
        <v>9357</v>
      </c>
      <c r="B1374" t="s">
        <v>963</v>
      </c>
      <c r="C1374" s="3">
        <v>534016</v>
      </c>
      <c r="D1374">
        <v>20268</v>
      </c>
      <c r="E1374" t="s">
        <v>66</v>
      </c>
    </row>
    <row r="1375" spans="1:5" hidden="1">
      <c r="A1375">
        <v>819556</v>
      </c>
      <c r="B1375" t="s">
        <v>3422</v>
      </c>
      <c r="C1375" s="3">
        <v>533363</v>
      </c>
      <c r="D1375">
        <v>8527</v>
      </c>
      <c r="E1375" t="s">
        <v>336</v>
      </c>
    </row>
    <row r="1376" spans="1:5" hidden="1">
      <c r="A1376">
        <v>663058</v>
      </c>
      <c r="B1376" t="s">
        <v>2812</v>
      </c>
      <c r="C1376" s="3">
        <v>533129</v>
      </c>
      <c r="D1376">
        <v>20310</v>
      </c>
      <c r="E1376" t="s">
        <v>60</v>
      </c>
    </row>
    <row r="1377" spans="1:5" hidden="1">
      <c r="A1377">
        <v>3290240</v>
      </c>
      <c r="B1377" t="s">
        <v>3421</v>
      </c>
      <c r="C1377" s="3">
        <v>532892</v>
      </c>
      <c r="D1377">
        <v>57825</v>
      </c>
      <c r="E1377" t="s">
        <v>175</v>
      </c>
    </row>
    <row r="1378" spans="1:5" hidden="1">
      <c r="A1378">
        <v>974754</v>
      </c>
      <c r="B1378" t="s">
        <v>3420</v>
      </c>
      <c r="C1378" s="3">
        <v>532833</v>
      </c>
      <c r="D1378">
        <v>13951</v>
      </c>
      <c r="E1378" t="s">
        <v>336</v>
      </c>
    </row>
    <row r="1379" spans="1:5" hidden="1">
      <c r="A1379">
        <v>895055</v>
      </c>
      <c r="B1379" t="s">
        <v>3419</v>
      </c>
      <c r="C1379" s="3">
        <v>531221</v>
      </c>
      <c r="D1379">
        <v>3330</v>
      </c>
      <c r="E1379" t="s">
        <v>141</v>
      </c>
    </row>
    <row r="1380" spans="1:5" hidden="1">
      <c r="A1380">
        <v>2771694</v>
      </c>
      <c r="B1380" t="s">
        <v>3418</v>
      </c>
      <c r="C1380" s="3">
        <v>531151</v>
      </c>
      <c r="D1380">
        <v>34997</v>
      </c>
      <c r="E1380" t="s">
        <v>349</v>
      </c>
    </row>
    <row r="1381" spans="1:5" hidden="1">
      <c r="A1381">
        <v>608844</v>
      </c>
      <c r="B1381" t="s">
        <v>3417</v>
      </c>
      <c r="C1381" s="3">
        <v>531146</v>
      </c>
      <c r="D1381">
        <v>11306</v>
      </c>
      <c r="E1381" t="s">
        <v>45</v>
      </c>
    </row>
    <row r="1382" spans="1:5" hidden="1">
      <c r="A1382">
        <v>2785646</v>
      </c>
      <c r="B1382" t="s">
        <v>3416</v>
      </c>
      <c r="C1382" s="3">
        <v>530931</v>
      </c>
      <c r="D1382">
        <v>8252</v>
      </c>
      <c r="E1382" t="s">
        <v>71</v>
      </c>
    </row>
    <row r="1383" spans="1:5" hidden="1">
      <c r="A1383">
        <v>536527</v>
      </c>
      <c r="B1383" t="s">
        <v>3415</v>
      </c>
      <c r="C1383" s="3">
        <v>530840</v>
      </c>
      <c r="D1383">
        <v>14679</v>
      </c>
      <c r="E1383" t="s">
        <v>2993</v>
      </c>
    </row>
    <row r="1384" spans="1:5" hidden="1">
      <c r="A1384">
        <v>340256</v>
      </c>
      <c r="B1384" t="s">
        <v>3414</v>
      </c>
      <c r="C1384" s="3">
        <v>530719</v>
      </c>
      <c r="D1384">
        <v>9751</v>
      </c>
      <c r="E1384" t="s">
        <v>66</v>
      </c>
    </row>
    <row r="1385" spans="1:5" hidden="1">
      <c r="A1385">
        <v>598048</v>
      </c>
      <c r="B1385" t="s">
        <v>3413</v>
      </c>
      <c r="C1385" s="3">
        <v>530628</v>
      </c>
      <c r="D1385">
        <v>5306</v>
      </c>
      <c r="E1385" t="s">
        <v>145</v>
      </c>
    </row>
    <row r="1386" spans="1:5" hidden="1">
      <c r="A1386">
        <v>376442</v>
      </c>
      <c r="B1386" t="s">
        <v>822</v>
      </c>
      <c r="C1386" s="3">
        <v>529803</v>
      </c>
      <c r="D1386">
        <v>4519</v>
      </c>
      <c r="E1386" t="s">
        <v>47</v>
      </c>
    </row>
    <row r="1387" spans="1:5" hidden="1">
      <c r="A1387">
        <v>100843</v>
      </c>
      <c r="B1387" t="s">
        <v>3412</v>
      </c>
      <c r="C1387" s="3">
        <v>529463</v>
      </c>
      <c r="D1387">
        <v>1294</v>
      </c>
      <c r="E1387" t="s">
        <v>131</v>
      </c>
    </row>
    <row r="1388" spans="1:5" hidden="1">
      <c r="A1388">
        <v>716655</v>
      </c>
      <c r="B1388" t="s">
        <v>3411</v>
      </c>
      <c r="C1388" s="3">
        <v>529062</v>
      </c>
      <c r="D1388">
        <v>5216</v>
      </c>
      <c r="E1388" t="s">
        <v>66</v>
      </c>
    </row>
    <row r="1389" spans="1:5" hidden="1">
      <c r="A1389">
        <v>235530</v>
      </c>
      <c r="B1389" t="s">
        <v>3410</v>
      </c>
      <c r="C1389" s="3">
        <v>528412</v>
      </c>
      <c r="D1389">
        <v>3701</v>
      </c>
      <c r="E1389" t="s">
        <v>45</v>
      </c>
    </row>
    <row r="1390" spans="1:5" hidden="1">
      <c r="A1390">
        <v>436953</v>
      </c>
      <c r="B1390" t="s">
        <v>3409</v>
      </c>
      <c r="C1390" s="3">
        <v>527864</v>
      </c>
      <c r="D1390">
        <v>8892</v>
      </c>
      <c r="E1390" t="s">
        <v>71</v>
      </c>
    </row>
    <row r="1391" spans="1:5" hidden="1">
      <c r="A1391">
        <v>491402</v>
      </c>
      <c r="B1391" t="s">
        <v>3269</v>
      </c>
      <c r="C1391" s="3">
        <v>527859</v>
      </c>
      <c r="D1391">
        <v>17951</v>
      </c>
      <c r="E1391" t="s">
        <v>123</v>
      </c>
    </row>
    <row r="1392" spans="1:5" hidden="1">
      <c r="A1392">
        <v>663647</v>
      </c>
      <c r="B1392" t="s">
        <v>3408</v>
      </c>
      <c r="C1392" s="3">
        <v>527773</v>
      </c>
      <c r="D1392">
        <v>2476</v>
      </c>
      <c r="E1392" t="s">
        <v>145</v>
      </c>
    </row>
    <row r="1393" spans="1:15" hidden="1">
      <c r="A1393">
        <v>806958</v>
      </c>
      <c r="B1393" t="s">
        <v>3398</v>
      </c>
      <c r="C1393" s="3">
        <v>527460</v>
      </c>
      <c r="D1393">
        <v>9737</v>
      </c>
      <c r="E1393" t="s">
        <v>66</v>
      </c>
    </row>
    <row r="1394" spans="1:15" hidden="1">
      <c r="A1394">
        <v>329345</v>
      </c>
      <c r="B1394" t="s">
        <v>308</v>
      </c>
      <c r="C1394" s="3">
        <v>527434</v>
      </c>
      <c r="D1394">
        <v>88</v>
      </c>
      <c r="E1394" t="s">
        <v>131</v>
      </c>
      <c r="N1394" t="s">
        <v>256</v>
      </c>
      <c r="O1394" t="s">
        <v>1780</v>
      </c>
    </row>
    <row r="1395" spans="1:15" hidden="1">
      <c r="A1395">
        <v>375566</v>
      </c>
      <c r="B1395" t="s">
        <v>822</v>
      </c>
      <c r="C1395" s="3">
        <v>527259</v>
      </c>
      <c r="D1395">
        <v>26543</v>
      </c>
      <c r="E1395" t="s">
        <v>141</v>
      </c>
    </row>
    <row r="1396" spans="1:15" hidden="1">
      <c r="A1396">
        <v>443353</v>
      </c>
      <c r="B1396" t="s">
        <v>3407</v>
      </c>
      <c r="C1396" s="3">
        <v>527192</v>
      </c>
      <c r="D1396">
        <v>8714</v>
      </c>
      <c r="E1396" t="s">
        <v>145</v>
      </c>
    </row>
    <row r="1397" spans="1:15" hidden="1">
      <c r="A1397">
        <v>279842</v>
      </c>
      <c r="B1397" t="s">
        <v>3406</v>
      </c>
      <c r="C1397" s="3">
        <v>526888</v>
      </c>
      <c r="D1397">
        <v>14995</v>
      </c>
      <c r="E1397" t="s">
        <v>145</v>
      </c>
    </row>
    <row r="1398" spans="1:15" hidden="1">
      <c r="A1398">
        <v>251352</v>
      </c>
      <c r="B1398" t="s">
        <v>3405</v>
      </c>
      <c r="C1398" s="3">
        <v>526799</v>
      </c>
      <c r="D1398">
        <v>4033</v>
      </c>
      <c r="E1398" t="s">
        <v>68</v>
      </c>
    </row>
    <row r="1399" spans="1:15" hidden="1">
      <c r="A1399">
        <v>3482111</v>
      </c>
      <c r="B1399" t="s">
        <v>3404</v>
      </c>
      <c r="C1399" s="3">
        <v>526753</v>
      </c>
      <c r="D1399">
        <v>58619</v>
      </c>
      <c r="E1399" t="s">
        <v>71</v>
      </c>
    </row>
    <row r="1400" spans="1:15" hidden="1">
      <c r="A1400">
        <v>487357</v>
      </c>
      <c r="B1400" t="s">
        <v>1876</v>
      </c>
      <c r="C1400" s="3">
        <v>526271</v>
      </c>
      <c r="D1400">
        <v>13071</v>
      </c>
      <c r="E1400" t="s">
        <v>71</v>
      </c>
    </row>
    <row r="1401" spans="1:15" hidden="1">
      <c r="A1401">
        <v>830542</v>
      </c>
      <c r="B1401" t="s">
        <v>3403</v>
      </c>
      <c r="C1401" s="3">
        <v>526087</v>
      </c>
      <c r="D1401">
        <v>1552</v>
      </c>
      <c r="E1401" t="s">
        <v>47</v>
      </c>
    </row>
    <row r="1402" spans="1:15" hidden="1">
      <c r="A1402">
        <v>223005</v>
      </c>
      <c r="B1402" t="s">
        <v>3402</v>
      </c>
      <c r="C1402" s="3">
        <v>523627</v>
      </c>
      <c r="D1402">
        <v>18240</v>
      </c>
      <c r="E1402" t="s">
        <v>134</v>
      </c>
    </row>
    <row r="1403" spans="1:15" hidden="1">
      <c r="A1403">
        <v>3446636</v>
      </c>
      <c r="B1403" t="s">
        <v>3401</v>
      </c>
      <c r="C1403" s="3">
        <v>523606</v>
      </c>
      <c r="D1403">
        <v>58296</v>
      </c>
      <c r="E1403" t="s">
        <v>34</v>
      </c>
    </row>
    <row r="1404" spans="1:15" hidden="1">
      <c r="A1404">
        <v>791821</v>
      </c>
      <c r="B1404" t="s">
        <v>3400</v>
      </c>
      <c r="C1404" s="3">
        <v>523311</v>
      </c>
      <c r="D1404">
        <v>2093</v>
      </c>
      <c r="E1404" t="s">
        <v>2993</v>
      </c>
    </row>
    <row r="1405" spans="1:15" hidden="1">
      <c r="A1405">
        <v>2686211</v>
      </c>
      <c r="B1405" t="s">
        <v>2125</v>
      </c>
      <c r="C1405" s="3">
        <v>523218</v>
      </c>
      <c r="D1405">
        <v>34259</v>
      </c>
      <c r="E1405" t="s">
        <v>1073</v>
      </c>
    </row>
    <row r="1406" spans="1:15" hidden="1">
      <c r="A1406">
        <v>169756</v>
      </c>
      <c r="B1406" t="s">
        <v>3399</v>
      </c>
      <c r="C1406" s="3">
        <v>522839</v>
      </c>
      <c r="D1406">
        <v>18389</v>
      </c>
      <c r="E1406" t="s">
        <v>39</v>
      </c>
    </row>
    <row r="1407" spans="1:15" hidden="1">
      <c r="A1407">
        <v>709143</v>
      </c>
      <c r="B1407" t="s">
        <v>3398</v>
      </c>
      <c r="C1407" s="3">
        <v>522390</v>
      </c>
      <c r="D1407">
        <v>3711</v>
      </c>
      <c r="E1407" t="s">
        <v>45</v>
      </c>
    </row>
    <row r="1408" spans="1:15" hidden="1">
      <c r="A1408">
        <v>721949</v>
      </c>
      <c r="B1408" t="s">
        <v>3397</v>
      </c>
      <c r="C1408" s="3">
        <v>521867</v>
      </c>
      <c r="D1408">
        <v>2738</v>
      </c>
      <c r="E1408" t="s">
        <v>139</v>
      </c>
    </row>
    <row r="1409" spans="1:14" hidden="1">
      <c r="A1409">
        <v>434203</v>
      </c>
      <c r="B1409" t="s">
        <v>3396</v>
      </c>
      <c r="C1409" s="3">
        <v>520821</v>
      </c>
      <c r="D1409">
        <v>6354</v>
      </c>
      <c r="E1409" t="s">
        <v>1073</v>
      </c>
    </row>
    <row r="1410" spans="1:14" hidden="1">
      <c r="A1410">
        <v>666554</v>
      </c>
      <c r="B1410" t="s">
        <v>273</v>
      </c>
      <c r="C1410" s="3">
        <v>519856</v>
      </c>
      <c r="D1410">
        <v>17145</v>
      </c>
      <c r="E1410" t="s">
        <v>43</v>
      </c>
    </row>
    <row r="1411" spans="1:14" hidden="1">
      <c r="A1411">
        <v>163370</v>
      </c>
      <c r="B1411" t="s">
        <v>3395</v>
      </c>
      <c r="C1411" s="3">
        <v>519129</v>
      </c>
      <c r="D1411">
        <v>26448</v>
      </c>
      <c r="E1411" t="s">
        <v>454</v>
      </c>
    </row>
    <row r="1412" spans="1:14" hidden="1">
      <c r="A1412">
        <v>764058</v>
      </c>
      <c r="B1412" t="s">
        <v>3394</v>
      </c>
      <c r="C1412" s="3">
        <v>518831</v>
      </c>
      <c r="D1412">
        <v>16111</v>
      </c>
      <c r="E1412" t="s">
        <v>66</v>
      </c>
    </row>
    <row r="1413" spans="1:14" hidden="1">
      <c r="A1413">
        <v>888552</v>
      </c>
      <c r="B1413" t="s">
        <v>363</v>
      </c>
      <c r="C1413" s="3">
        <v>518824</v>
      </c>
      <c r="D1413">
        <v>17588</v>
      </c>
      <c r="E1413" t="s">
        <v>141</v>
      </c>
    </row>
    <row r="1414" spans="1:14" hidden="1">
      <c r="A1414">
        <v>647218</v>
      </c>
      <c r="B1414" t="s">
        <v>3393</v>
      </c>
      <c r="C1414" s="3">
        <v>518388</v>
      </c>
      <c r="D1414">
        <v>2691</v>
      </c>
      <c r="E1414" t="s">
        <v>139</v>
      </c>
    </row>
    <row r="1415" spans="1:14" hidden="1">
      <c r="A1415">
        <v>952172</v>
      </c>
      <c r="B1415" t="s">
        <v>3392</v>
      </c>
      <c r="C1415" s="3">
        <v>518211</v>
      </c>
      <c r="D1415">
        <v>26444</v>
      </c>
      <c r="E1415" t="s">
        <v>454</v>
      </c>
    </row>
    <row r="1416" spans="1:14" hidden="1">
      <c r="A1416">
        <v>185859</v>
      </c>
      <c r="B1416" t="s">
        <v>3391</v>
      </c>
      <c r="C1416" s="3">
        <v>517968</v>
      </c>
      <c r="D1416">
        <v>1073</v>
      </c>
      <c r="E1416" t="s">
        <v>71</v>
      </c>
    </row>
    <row r="1417" spans="1:14" hidden="1">
      <c r="A1417">
        <v>604024</v>
      </c>
      <c r="B1417" t="s">
        <v>3390</v>
      </c>
      <c r="C1417" s="3">
        <v>517904</v>
      </c>
      <c r="D1417">
        <v>763</v>
      </c>
      <c r="E1417" t="s">
        <v>76</v>
      </c>
      <c r="N1417" s="24" t="s">
        <v>192</v>
      </c>
    </row>
    <row r="1418" spans="1:14" hidden="1">
      <c r="A1418">
        <v>908553</v>
      </c>
      <c r="B1418" t="s">
        <v>3389</v>
      </c>
      <c r="C1418" s="3">
        <v>517723</v>
      </c>
      <c r="D1418">
        <v>4540</v>
      </c>
      <c r="E1418" t="s">
        <v>71</v>
      </c>
    </row>
    <row r="1419" spans="1:14" hidden="1">
      <c r="A1419">
        <v>995272</v>
      </c>
      <c r="B1419" t="s">
        <v>3388</v>
      </c>
      <c r="C1419" s="3">
        <v>517318</v>
      </c>
      <c r="D1419">
        <v>30155</v>
      </c>
      <c r="E1419" t="s">
        <v>86</v>
      </c>
    </row>
    <row r="1420" spans="1:14" hidden="1">
      <c r="A1420">
        <v>477303</v>
      </c>
      <c r="B1420" t="s">
        <v>3387</v>
      </c>
      <c r="C1420" s="3">
        <v>517255</v>
      </c>
      <c r="D1420">
        <v>18031</v>
      </c>
      <c r="E1420" t="s">
        <v>123</v>
      </c>
    </row>
    <row r="1421" spans="1:14" hidden="1">
      <c r="A1421">
        <v>57451</v>
      </c>
      <c r="B1421" t="s">
        <v>3386</v>
      </c>
      <c r="C1421" s="3">
        <v>517184</v>
      </c>
      <c r="D1421">
        <v>17162</v>
      </c>
      <c r="E1421" t="s">
        <v>145</v>
      </c>
    </row>
    <row r="1422" spans="1:14" hidden="1">
      <c r="A1422">
        <v>499501</v>
      </c>
      <c r="B1422" t="s">
        <v>3385</v>
      </c>
      <c r="C1422" s="3">
        <v>516973</v>
      </c>
      <c r="D1422">
        <v>17741</v>
      </c>
      <c r="E1422" t="s">
        <v>951</v>
      </c>
    </row>
    <row r="1423" spans="1:14" hidden="1">
      <c r="A1423">
        <v>3440830</v>
      </c>
      <c r="B1423" t="s">
        <v>3384</v>
      </c>
      <c r="C1423" s="3">
        <v>516750</v>
      </c>
      <c r="D1423">
        <v>58319</v>
      </c>
      <c r="E1423" t="s">
        <v>141</v>
      </c>
    </row>
    <row r="1424" spans="1:14" hidden="1">
      <c r="A1424">
        <v>400141</v>
      </c>
      <c r="B1424" t="s">
        <v>2182</v>
      </c>
      <c r="C1424" s="3">
        <v>516631</v>
      </c>
      <c r="D1424">
        <v>2759</v>
      </c>
      <c r="E1424" t="s">
        <v>139</v>
      </c>
    </row>
    <row r="1425" spans="1:5" hidden="1">
      <c r="A1425">
        <v>591320</v>
      </c>
      <c r="B1425" t="s">
        <v>3383</v>
      </c>
      <c r="C1425" s="3">
        <v>516369</v>
      </c>
      <c r="D1425">
        <v>15085</v>
      </c>
      <c r="E1425" t="s">
        <v>275</v>
      </c>
    </row>
    <row r="1426" spans="1:5" hidden="1">
      <c r="A1426">
        <v>3540310</v>
      </c>
      <c r="B1426" t="s">
        <v>3382</v>
      </c>
      <c r="C1426" s="3">
        <v>515747</v>
      </c>
      <c r="D1426">
        <v>58502</v>
      </c>
      <c r="E1426" t="s">
        <v>86</v>
      </c>
    </row>
    <row r="1427" spans="1:5" hidden="1">
      <c r="A1427">
        <v>1014125</v>
      </c>
      <c r="B1427" t="s">
        <v>3381</v>
      </c>
      <c r="C1427" s="3">
        <v>515715</v>
      </c>
      <c r="D1427">
        <v>9023</v>
      </c>
      <c r="E1427" t="s">
        <v>164</v>
      </c>
    </row>
    <row r="1428" spans="1:5" hidden="1">
      <c r="A1428">
        <v>689357</v>
      </c>
      <c r="B1428" t="s">
        <v>3380</v>
      </c>
      <c r="C1428" s="3">
        <v>515427</v>
      </c>
      <c r="D1428">
        <v>16659</v>
      </c>
      <c r="E1428" t="s">
        <v>66</v>
      </c>
    </row>
    <row r="1429" spans="1:5" hidden="1">
      <c r="A1429">
        <v>916745</v>
      </c>
      <c r="B1429" t="s">
        <v>3379</v>
      </c>
      <c r="C1429" s="3">
        <v>515398</v>
      </c>
      <c r="D1429">
        <v>19448</v>
      </c>
      <c r="E1429" t="s">
        <v>106</v>
      </c>
    </row>
    <row r="1430" spans="1:5" hidden="1">
      <c r="A1430">
        <v>63573</v>
      </c>
      <c r="B1430" t="s">
        <v>3378</v>
      </c>
      <c r="C1430" s="3">
        <v>514372</v>
      </c>
      <c r="D1430">
        <v>26487</v>
      </c>
      <c r="E1430" t="s">
        <v>454</v>
      </c>
    </row>
    <row r="1431" spans="1:5" hidden="1">
      <c r="A1431">
        <v>702911</v>
      </c>
      <c r="B1431" t="s">
        <v>3377</v>
      </c>
      <c r="C1431" s="3">
        <v>513501</v>
      </c>
      <c r="D1431">
        <v>13220</v>
      </c>
      <c r="E1431" t="s">
        <v>76</v>
      </c>
    </row>
    <row r="1432" spans="1:5" hidden="1">
      <c r="A1432">
        <v>41825</v>
      </c>
      <c r="B1432" t="s">
        <v>3376</v>
      </c>
      <c r="C1432" s="3">
        <v>513360</v>
      </c>
      <c r="D1432">
        <v>14017</v>
      </c>
      <c r="E1432" t="s">
        <v>390</v>
      </c>
    </row>
    <row r="1433" spans="1:5" hidden="1">
      <c r="A1433">
        <v>2354387</v>
      </c>
      <c r="B1433" t="s">
        <v>3375</v>
      </c>
      <c r="C1433" s="3">
        <v>512653</v>
      </c>
      <c r="D1433">
        <v>34110</v>
      </c>
      <c r="E1433" t="s">
        <v>79</v>
      </c>
    </row>
    <row r="1434" spans="1:5" hidden="1">
      <c r="A1434">
        <v>3650563</v>
      </c>
      <c r="B1434" t="s">
        <v>3374</v>
      </c>
      <c r="C1434" s="3">
        <v>511479</v>
      </c>
      <c r="D1434">
        <v>58574</v>
      </c>
      <c r="E1434" t="s">
        <v>1073</v>
      </c>
    </row>
    <row r="1435" spans="1:5" hidden="1">
      <c r="A1435">
        <v>3022076</v>
      </c>
      <c r="B1435" t="s">
        <v>3373</v>
      </c>
      <c r="C1435" s="3">
        <v>510423</v>
      </c>
      <c r="D1435">
        <v>57131</v>
      </c>
      <c r="E1435" t="s">
        <v>349</v>
      </c>
    </row>
    <row r="1436" spans="1:5" hidden="1">
      <c r="A1436">
        <v>870650</v>
      </c>
      <c r="B1436" t="s">
        <v>3372</v>
      </c>
      <c r="C1436" s="3">
        <v>510032</v>
      </c>
      <c r="D1436">
        <v>4549</v>
      </c>
      <c r="E1436" t="s">
        <v>71</v>
      </c>
    </row>
    <row r="1437" spans="1:5" hidden="1">
      <c r="A1437">
        <v>5135</v>
      </c>
      <c r="B1437" t="s">
        <v>3371</v>
      </c>
      <c r="C1437" s="3">
        <v>509232</v>
      </c>
      <c r="D1437">
        <v>15496</v>
      </c>
      <c r="E1437" t="s">
        <v>79</v>
      </c>
    </row>
    <row r="1438" spans="1:5" hidden="1">
      <c r="A1438">
        <v>625159</v>
      </c>
      <c r="B1438" t="s">
        <v>1511</v>
      </c>
      <c r="C1438" s="3">
        <v>508218</v>
      </c>
      <c r="D1438">
        <v>23772</v>
      </c>
      <c r="E1438" t="s">
        <v>141</v>
      </c>
    </row>
    <row r="1439" spans="1:5" hidden="1">
      <c r="A1439">
        <v>3243282</v>
      </c>
      <c r="B1439" t="s">
        <v>2510</v>
      </c>
      <c r="C1439" s="3">
        <v>507378</v>
      </c>
      <c r="D1439">
        <v>57706</v>
      </c>
      <c r="E1439" t="s">
        <v>1470</v>
      </c>
    </row>
    <row r="1440" spans="1:5" hidden="1">
      <c r="A1440">
        <v>1914421</v>
      </c>
      <c r="B1440" t="s">
        <v>3370</v>
      </c>
      <c r="C1440" s="3">
        <v>507370</v>
      </c>
      <c r="D1440">
        <v>33542</v>
      </c>
      <c r="E1440" t="s">
        <v>54</v>
      </c>
    </row>
    <row r="1441" spans="1:5" hidden="1">
      <c r="A1441">
        <v>684455</v>
      </c>
      <c r="B1441" t="s">
        <v>3369</v>
      </c>
      <c r="C1441" s="3">
        <v>506584</v>
      </c>
      <c r="D1441">
        <v>1373</v>
      </c>
      <c r="E1441" t="s">
        <v>336</v>
      </c>
    </row>
    <row r="1442" spans="1:5" hidden="1">
      <c r="A1442">
        <v>306908</v>
      </c>
      <c r="B1442" t="s">
        <v>3368</v>
      </c>
      <c r="C1442" s="3">
        <v>505973</v>
      </c>
      <c r="D1442">
        <v>7123</v>
      </c>
      <c r="E1442" t="s">
        <v>36</v>
      </c>
    </row>
    <row r="1443" spans="1:5" hidden="1">
      <c r="A1443">
        <v>859552</v>
      </c>
      <c r="B1443" t="s">
        <v>3367</v>
      </c>
      <c r="C1443" s="3">
        <v>505590</v>
      </c>
      <c r="D1443">
        <v>26627</v>
      </c>
      <c r="E1443" t="s">
        <v>141</v>
      </c>
    </row>
    <row r="1444" spans="1:5" hidden="1">
      <c r="A1444">
        <v>448040</v>
      </c>
      <c r="B1444" t="s">
        <v>3366</v>
      </c>
      <c r="C1444" s="3">
        <v>505273</v>
      </c>
      <c r="D1444">
        <v>9719</v>
      </c>
      <c r="E1444" t="s">
        <v>474</v>
      </c>
    </row>
    <row r="1445" spans="1:5" hidden="1">
      <c r="A1445">
        <v>133971</v>
      </c>
      <c r="B1445" t="s">
        <v>3365</v>
      </c>
      <c r="C1445" s="3">
        <v>504745</v>
      </c>
      <c r="D1445">
        <v>29800</v>
      </c>
      <c r="E1445" t="s">
        <v>45</v>
      </c>
    </row>
    <row r="1446" spans="1:5" hidden="1">
      <c r="A1446">
        <v>853671</v>
      </c>
      <c r="B1446" t="s">
        <v>3364</v>
      </c>
      <c r="C1446" s="3">
        <v>504568</v>
      </c>
      <c r="D1446">
        <v>30111</v>
      </c>
      <c r="E1446" t="s">
        <v>275</v>
      </c>
    </row>
    <row r="1447" spans="1:5" hidden="1">
      <c r="A1447">
        <v>513340</v>
      </c>
      <c r="B1447" t="s">
        <v>591</v>
      </c>
      <c r="C1447" s="3">
        <v>504360</v>
      </c>
      <c r="D1447">
        <v>18584</v>
      </c>
      <c r="E1447" t="s">
        <v>474</v>
      </c>
    </row>
    <row r="1448" spans="1:5" hidden="1">
      <c r="A1448">
        <v>345747</v>
      </c>
      <c r="B1448" t="s">
        <v>3363</v>
      </c>
      <c r="C1448" s="3">
        <v>504070</v>
      </c>
      <c r="D1448">
        <v>1833</v>
      </c>
      <c r="E1448" t="s">
        <v>41</v>
      </c>
    </row>
    <row r="1449" spans="1:5" hidden="1">
      <c r="A1449">
        <v>2132594</v>
      </c>
      <c r="B1449" t="s">
        <v>3362</v>
      </c>
      <c r="C1449" s="3">
        <v>503055</v>
      </c>
      <c r="D1449">
        <v>33859</v>
      </c>
      <c r="E1449" t="s">
        <v>36</v>
      </c>
    </row>
    <row r="1450" spans="1:5" hidden="1">
      <c r="A1450">
        <v>526854</v>
      </c>
      <c r="B1450" t="s">
        <v>3361</v>
      </c>
      <c r="C1450" s="3">
        <v>502048</v>
      </c>
      <c r="D1450">
        <v>20993</v>
      </c>
      <c r="E1450" t="s">
        <v>175</v>
      </c>
    </row>
    <row r="1451" spans="1:5" hidden="1">
      <c r="A1451">
        <v>450959</v>
      </c>
      <c r="B1451" t="s">
        <v>3360</v>
      </c>
      <c r="C1451" s="3">
        <v>501272</v>
      </c>
      <c r="D1451">
        <v>14222</v>
      </c>
      <c r="E1451" t="s">
        <v>145</v>
      </c>
    </row>
    <row r="1452" spans="1:5" hidden="1">
      <c r="A1452">
        <v>3690701</v>
      </c>
      <c r="B1452" t="s">
        <v>3359</v>
      </c>
      <c r="C1452" s="3">
        <v>500841</v>
      </c>
      <c r="D1452">
        <v>58694</v>
      </c>
      <c r="E1452" t="s">
        <v>349</v>
      </c>
    </row>
    <row r="1453" spans="1:5" hidden="1">
      <c r="A1453">
        <v>3019982</v>
      </c>
      <c r="B1453" t="s">
        <v>3358</v>
      </c>
      <c r="C1453" s="3">
        <v>500393</v>
      </c>
      <c r="D1453">
        <v>57184</v>
      </c>
      <c r="E1453" t="s">
        <v>325</v>
      </c>
    </row>
    <row r="1454" spans="1:5" hidden="1">
      <c r="A1454">
        <v>331713</v>
      </c>
      <c r="B1454" t="s">
        <v>3357</v>
      </c>
      <c r="C1454" s="3">
        <v>500382</v>
      </c>
      <c r="D1454">
        <v>7659</v>
      </c>
      <c r="E1454" t="s">
        <v>86</v>
      </c>
    </row>
    <row r="1455" spans="1:5" hidden="1">
      <c r="A1455">
        <v>671147</v>
      </c>
      <c r="B1455" t="s">
        <v>3356</v>
      </c>
      <c r="C1455" s="3">
        <v>499559</v>
      </c>
      <c r="D1455">
        <v>8101</v>
      </c>
      <c r="E1455" t="s">
        <v>47</v>
      </c>
    </row>
    <row r="1456" spans="1:5" hidden="1">
      <c r="A1456">
        <v>979629</v>
      </c>
      <c r="B1456" t="s">
        <v>822</v>
      </c>
      <c r="C1456" s="3">
        <v>499389</v>
      </c>
      <c r="D1456">
        <v>6811</v>
      </c>
      <c r="E1456" t="s">
        <v>325</v>
      </c>
    </row>
    <row r="1457" spans="1:5" hidden="1">
      <c r="A1457">
        <v>1863097</v>
      </c>
      <c r="B1457" t="s">
        <v>3355</v>
      </c>
      <c r="C1457" s="3">
        <v>499331</v>
      </c>
      <c r="D1457">
        <v>33418</v>
      </c>
      <c r="E1457" t="s">
        <v>810</v>
      </c>
    </row>
    <row r="1458" spans="1:5" hidden="1">
      <c r="A1458">
        <v>3309571</v>
      </c>
      <c r="B1458" t="s">
        <v>3354</v>
      </c>
      <c r="C1458" s="3">
        <v>499297</v>
      </c>
      <c r="D1458">
        <v>57920</v>
      </c>
      <c r="E1458" t="s">
        <v>54</v>
      </c>
    </row>
    <row r="1459" spans="1:5" hidden="1">
      <c r="A1459">
        <v>894544</v>
      </c>
      <c r="B1459" t="s">
        <v>572</v>
      </c>
      <c r="C1459" s="3">
        <v>498504</v>
      </c>
      <c r="D1459">
        <v>1852</v>
      </c>
      <c r="E1459" t="s">
        <v>47</v>
      </c>
    </row>
    <row r="1460" spans="1:5" hidden="1">
      <c r="A1460">
        <v>763930</v>
      </c>
      <c r="B1460" t="s">
        <v>113</v>
      </c>
      <c r="C1460" s="3">
        <v>497050</v>
      </c>
      <c r="D1460">
        <v>5716</v>
      </c>
      <c r="E1460" t="s">
        <v>79</v>
      </c>
    </row>
    <row r="1461" spans="1:5" hidden="1">
      <c r="A1461">
        <v>188430</v>
      </c>
      <c r="B1461" t="s">
        <v>3353</v>
      </c>
      <c r="C1461" s="3">
        <v>496400</v>
      </c>
      <c r="D1461">
        <v>26323</v>
      </c>
      <c r="E1461" t="s">
        <v>349</v>
      </c>
    </row>
    <row r="1462" spans="1:5" hidden="1">
      <c r="A1462">
        <v>655839</v>
      </c>
      <c r="B1462" t="s">
        <v>3352</v>
      </c>
      <c r="C1462" s="3">
        <v>496366</v>
      </c>
      <c r="D1462">
        <v>16595</v>
      </c>
      <c r="E1462" t="s">
        <v>84</v>
      </c>
    </row>
    <row r="1463" spans="1:5" hidden="1">
      <c r="A1463">
        <v>2745426</v>
      </c>
      <c r="B1463" t="s">
        <v>3092</v>
      </c>
      <c r="C1463" s="3">
        <v>495586</v>
      </c>
      <c r="D1463">
        <v>34936</v>
      </c>
      <c r="E1463" t="s">
        <v>175</v>
      </c>
    </row>
    <row r="1464" spans="1:5" hidden="1">
      <c r="A1464">
        <v>232856</v>
      </c>
      <c r="B1464" t="s">
        <v>3348</v>
      </c>
      <c r="C1464" s="3">
        <v>495325</v>
      </c>
      <c r="D1464">
        <v>19559</v>
      </c>
      <c r="E1464" t="s">
        <v>141</v>
      </c>
    </row>
    <row r="1465" spans="1:5" hidden="1">
      <c r="A1465">
        <v>803649</v>
      </c>
      <c r="B1465" t="s">
        <v>3351</v>
      </c>
      <c r="C1465" s="3">
        <v>494714</v>
      </c>
      <c r="D1465">
        <v>26760</v>
      </c>
      <c r="E1465" t="s">
        <v>47</v>
      </c>
    </row>
    <row r="1466" spans="1:5" hidden="1">
      <c r="A1466">
        <v>294023</v>
      </c>
      <c r="B1466" t="s">
        <v>75</v>
      </c>
      <c r="C1466" s="3">
        <v>494299</v>
      </c>
      <c r="D1466">
        <v>9437</v>
      </c>
      <c r="E1466" t="s">
        <v>76</v>
      </c>
    </row>
    <row r="1467" spans="1:5" hidden="1">
      <c r="A1467">
        <v>2483438</v>
      </c>
      <c r="B1467" t="s">
        <v>3350</v>
      </c>
      <c r="C1467" s="3">
        <v>493806</v>
      </c>
      <c r="D1467">
        <v>34210</v>
      </c>
      <c r="E1467" t="s">
        <v>384</v>
      </c>
    </row>
    <row r="1468" spans="1:5" hidden="1">
      <c r="A1468">
        <v>985479</v>
      </c>
      <c r="B1468" t="s">
        <v>3349</v>
      </c>
      <c r="C1468" s="3">
        <v>493771</v>
      </c>
      <c r="D1468">
        <v>29847</v>
      </c>
      <c r="E1468" t="s">
        <v>76</v>
      </c>
    </row>
    <row r="1469" spans="1:5" hidden="1">
      <c r="A1469">
        <v>414764</v>
      </c>
      <c r="B1469" t="s">
        <v>3348</v>
      </c>
      <c r="C1469" s="3">
        <v>492840</v>
      </c>
      <c r="D1469">
        <v>21074</v>
      </c>
      <c r="E1469" t="s">
        <v>141</v>
      </c>
    </row>
    <row r="1470" spans="1:5" hidden="1">
      <c r="A1470">
        <v>759625</v>
      </c>
      <c r="B1470" t="s">
        <v>3347</v>
      </c>
      <c r="C1470" s="3">
        <v>492817</v>
      </c>
      <c r="D1470">
        <v>6137</v>
      </c>
      <c r="E1470" t="s">
        <v>325</v>
      </c>
    </row>
    <row r="1471" spans="1:5" hidden="1">
      <c r="A1471">
        <v>1012251</v>
      </c>
      <c r="B1471" t="s">
        <v>3346</v>
      </c>
      <c r="C1471" s="3">
        <v>492348</v>
      </c>
      <c r="D1471">
        <v>11559</v>
      </c>
      <c r="E1471" t="s">
        <v>141</v>
      </c>
    </row>
    <row r="1472" spans="1:5" hidden="1">
      <c r="A1472">
        <v>145545</v>
      </c>
      <c r="B1472" t="s">
        <v>3345</v>
      </c>
      <c r="C1472" s="3">
        <v>491832</v>
      </c>
      <c r="D1472">
        <v>3842</v>
      </c>
      <c r="E1472" t="s">
        <v>45</v>
      </c>
    </row>
    <row r="1473" spans="1:5" hidden="1">
      <c r="A1473">
        <v>988153</v>
      </c>
      <c r="B1473" t="s">
        <v>3344</v>
      </c>
      <c r="C1473" s="3">
        <v>491511</v>
      </c>
      <c r="D1473">
        <v>21121</v>
      </c>
      <c r="E1473" t="s">
        <v>52</v>
      </c>
    </row>
    <row r="1474" spans="1:5" hidden="1">
      <c r="A1474">
        <v>56548</v>
      </c>
      <c r="B1474" t="s">
        <v>3343</v>
      </c>
      <c r="C1474" s="3">
        <v>491455</v>
      </c>
      <c r="D1474">
        <v>14769</v>
      </c>
      <c r="E1474" t="s">
        <v>145</v>
      </c>
    </row>
    <row r="1475" spans="1:5" hidden="1">
      <c r="A1475">
        <v>14865</v>
      </c>
      <c r="B1475" t="s">
        <v>3342</v>
      </c>
      <c r="C1475" s="3">
        <v>491350</v>
      </c>
      <c r="D1475">
        <v>16243</v>
      </c>
      <c r="E1475" t="s">
        <v>1470</v>
      </c>
    </row>
    <row r="1476" spans="1:5" hidden="1">
      <c r="A1476">
        <v>900146</v>
      </c>
      <c r="B1476" t="s">
        <v>3341</v>
      </c>
      <c r="C1476" s="3">
        <v>490889</v>
      </c>
      <c r="D1476">
        <v>18443</v>
      </c>
      <c r="E1476" t="s">
        <v>47</v>
      </c>
    </row>
    <row r="1477" spans="1:5" hidden="1">
      <c r="A1477">
        <v>355120</v>
      </c>
      <c r="B1477" t="s">
        <v>3340</v>
      </c>
      <c r="C1477" s="3">
        <v>490468</v>
      </c>
      <c r="D1477">
        <v>16723</v>
      </c>
      <c r="E1477" t="s">
        <v>275</v>
      </c>
    </row>
    <row r="1478" spans="1:5" hidden="1">
      <c r="A1478">
        <v>63742</v>
      </c>
      <c r="B1478" t="s">
        <v>2206</v>
      </c>
      <c r="C1478" s="3">
        <v>490302</v>
      </c>
      <c r="D1478">
        <v>12781</v>
      </c>
      <c r="E1478" t="s">
        <v>145</v>
      </c>
    </row>
    <row r="1479" spans="1:5" hidden="1">
      <c r="A1479">
        <v>141211</v>
      </c>
      <c r="B1479" t="s">
        <v>3339</v>
      </c>
      <c r="C1479" s="3">
        <v>489424</v>
      </c>
      <c r="D1479">
        <v>10678</v>
      </c>
      <c r="E1479" t="s">
        <v>86</v>
      </c>
    </row>
    <row r="1480" spans="1:5" hidden="1">
      <c r="A1480">
        <v>784159</v>
      </c>
      <c r="B1480" t="s">
        <v>3338</v>
      </c>
      <c r="C1480" s="3">
        <v>489241</v>
      </c>
      <c r="D1480">
        <v>22394</v>
      </c>
      <c r="E1480" t="s">
        <v>71</v>
      </c>
    </row>
    <row r="1481" spans="1:5" hidden="1">
      <c r="A1481">
        <v>334264</v>
      </c>
      <c r="B1481" t="s">
        <v>667</v>
      </c>
      <c r="C1481" s="3">
        <v>489210</v>
      </c>
      <c r="D1481">
        <v>22964</v>
      </c>
      <c r="E1481" t="s">
        <v>141</v>
      </c>
    </row>
    <row r="1482" spans="1:5" hidden="1">
      <c r="A1482">
        <v>345877</v>
      </c>
      <c r="B1482" t="s">
        <v>3337</v>
      </c>
      <c r="C1482" s="3">
        <v>488828</v>
      </c>
      <c r="D1482">
        <v>29700</v>
      </c>
      <c r="E1482" t="s">
        <v>336</v>
      </c>
    </row>
    <row r="1483" spans="1:5" hidden="1">
      <c r="A1483">
        <v>3217957</v>
      </c>
      <c r="B1483" t="s">
        <v>3336</v>
      </c>
      <c r="C1483" s="3">
        <v>488367</v>
      </c>
      <c r="D1483">
        <v>57598</v>
      </c>
      <c r="E1483" t="s">
        <v>349</v>
      </c>
    </row>
    <row r="1484" spans="1:5" hidden="1">
      <c r="A1484">
        <v>3490871</v>
      </c>
      <c r="B1484" t="s">
        <v>3335</v>
      </c>
      <c r="C1484" s="3">
        <v>488210</v>
      </c>
      <c r="D1484">
        <v>58415</v>
      </c>
      <c r="E1484" t="s">
        <v>384</v>
      </c>
    </row>
    <row r="1485" spans="1:5" hidden="1">
      <c r="A1485">
        <v>3437148</v>
      </c>
      <c r="B1485" t="s">
        <v>3334</v>
      </c>
      <c r="C1485" s="3">
        <v>487995</v>
      </c>
      <c r="D1485">
        <v>58208</v>
      </c>
      <c r="E1485" t="s">
        <v>175</v>
      </c>
    </row>
    <row r="1486" spans="1:5" hidden="1">
      <c r="A1486">
        <v>910118</v>
      </c>
      <c r="B1486" t="s">
        <v>3333</v>
      </c>
      <c r="C1486" s="3">
        <v>487977</v>
      </c>
      <c r="D1486">
        <v>9410</v>
      </c>
      <c r="E1486" t="s">
        <v>36</v>
      </c>
    </row>
    <row r="1487" spans="1:5" hidden="1">
      <c r="A1487">
        <v>111979</v>
      </c>
      <c r="B1487" t="s">
        <v>950</v>
      </c>
      <c r="C1487" s="3">
        <v>486972</v>
      </c>
      <c r="D1487">
        <v>13232</v>
      </c>
      <c r="E1487" t="s">
        <v>56</v>
      </c>
    </row>
    <row r="1488" spans="1:5" hidden="1">
      <c r="A1488">
        <v>561145</v>
      </c>
      <c r="B1488" t="s">
        <v>75</v>
      </c>
      <c r="C1488" s="3">
        <v>486787</v>
      </c>
      <c r="D1488">
        <v>15321</v>
      </c>
      <c r="E1488" t="s">
        <v>47</v>
      </c>
    </row>
    <row r="1489" spans="1:5" hidden="1">
      <c r="A1489">
        <v>44741</v>
      </c>
      <c r="B1489" t="s">
        <v>491</v>
      </c>
      <c r="C1489" s="3">
        <v>486622</v>
      </c>
      <c r="D1489">
        <v>9647</v>
      </c>
      <c r="E1489" t="s">
        <v>41</v>
      </c>
    </row>
    <row r="1490" spans="1:5" hidden="1">
      <c r="A1490">
        <v>3042234</v>
      </c>
      <c r="B1490" t="s">
        <v>3332</v>
      </c>
      <c r="C1490" s="3">
        <v>486249</v>
      </c>
      <c r="D1490">
        <v>57102</v>
      </c>
      <c r="E1490" t="s">
        <v>141</v>
      </c>
    </row>
    <row r="1491" spans="1:5" hidden="1">
      <c r="A1491">
        <v>583352</v>
      </c>
      <c r="B1491" t="s">
        <v>3331</v>
      </c>
      <c r="C1491" s="3">
        <v>485869</v>
      </c>
      <c r="D1491">
        <v>3269</v>
      </c>
      <c r="E1491" t="s">
        <v>141</v>
      </c>
    </row>
    <row r="1492" spans="1:5" hidden="1">
      <c r="A1492">
        <v>616036</v>
      </c>
      <c r="B1492" t="s">
        <v>3330</v>
      </c>
      <c r="C1492" s="3">
        <v>485744</v>
      </c>
      <c r="D1492">
        <v>23144</v>
      </c>
      <c r="E1492" t="s">
        <v>336</v>
      </c>
    </row>
    <row r="1493" spans="1:5" hidden="1">
      <c r="A1493">
        <v>500256</v>
      </c>
      <c r="B1493" t="s">
        <v>3329</v>
      </c>
      <c r="C1493" s="3">
        <v>485646</v>
      </c>
      <c r="D1493">
        <v>3339</v>
      </c>
      <c r="E1493" t="s">
        <v>141</v>
      </c>
    </row>
    <row r="1494" spans="1:5" hidden="1">
      <c r="A1494">
        <v>909055</v>
      </c>
      <c r="B1494" t="s">
        <v>3328</v>
      </c>
      <c r="C1494" s="3">
        <v>485291</v>
      </c>
      <c r="D1494">
        <v>8903</v>
      </c>
      <c r="E1494" t="s">
        <v>71</v>
      </c>
    </row>
    <row r="1495" spans="1:5" hidden="1">
      <c r="A1495">
        <v>295011</v>
      </c>
      <c r="B1495" t="s">
        <v>3327</v>
      </c>
      <c r="C1495" s="3">
        <v>484775</v>
      </c>
      <c r="D1495">
        <v>13703</v>
      </c>
      <c r="E1495" t="s">
        <v>76</v>
      </c>
    </row>
    <row r="1496" spans="1:5" hidden="1">
      <c r="A1496">
        <v>3580334</v>
      </c>
      <c r="B1496" t="s">
        <v>3326</v>
      </c>
      <c r="C1496" s="3">
        <v>484305</v>
      </c>
      <c r="D1496">
        <v>58580</v>
      </c>
      <c r="E1496" t="s">
        <v>136</v>
      </c>
    </row>
    <row r="1497" spans="1:5" hidden="1">
      <c r="A1497">
        <v>872047</v>
      </c>
      <c r="B1497" t="s">
        <v>3325</v>
      </c>
      <c r="C1497" s="3">
        <v>483685</v>
      </c>
      <c r="D1497">
        <v>15200</v>
      </c>
      <c r="E1497" t="s">
        <v>47</v>
      </c>
    </row>
    <row r="1498" spans="1:5" hidden="1">
      <c r="A1498">
        <v>635840</v>
      </c>
      <c r="B1498" t="s">
        <v>3324</v>
      </c>
      <c r="C1498" s="3">
        <v>483497</v>
      </c>
      <c r="D1498">
        <v>10886</v>
      </c>
      <c r="E1498" t="s">
        <v>45</v>
      </c>
    </row>
    <row r="1499" spans="1:5" hidden="1">
      <c r="A1499">
        <v>472616</v>
      </c>
      <c r="B1499" t="s">
        <v>3323</v>
      </c>
      <c r="C1499" s="3">
        <v>483117</v>
      </c>
      <c r="D1499">
        <v>11501</v>
      </c>
      <c r="E1499" t="s">
        <v>36</v>
      </c>
    </row>
    <row r="1500" spans="1:5" hidden="1">
      <c r="A1500">
        <v>163857</v>
      </c>
      <c r="B1500" t="s">
        <v>3322</v>
      </c>
      <c r="C1500" s="3">
        <v>480916</v>
      </c>
      <c r="D1500">
        <v>12761</v>
      </c>
      <c r="E1500" t="s">
        <v>68</v>
      </c>
    </row>
    <row r="1501" spans="1:5" hidden="1">
      <c r="A1501">
        <v>100777</v>
      </c>
      <c r="B1501" t="s">
        <v>3321</v>
      </c>
      <c r="C1501" s="3">
        <v>480892</v>
      </c>
      <c r="D1501">
        <v>29672</v>
      </c>
      <c r="E1501" t="s">
        <v>86</v>
      </c>
    </row>
    <row r="1502" spans="1:5" hidden="1">
      <c r="A1502">
        <v>873259</v>
      </c>
      <c r="B1502" t="s">
        <v>3320</v>
      </c>
      <c r="C1502" s="3">
        <v>480087</v>
      </c>
      <c r="D1502">
        <v>11459</v>
      </c>
      <c r="E1502" t="s">
        <v>71</v>
      </c>
    </row>
    <row r="1503" spans="1:5" hidden="1">
      <c r="A1503">
        <v>354552</v>
      </c>
      <c r="B1503" t="s">
        <v>1806</v>
      </c>
      <c r="C1503" s="3">
        <v>479520</v>
      </c>
      <c r="D1503">
        <v>25665</v>
      </c>
      <c r="E1503" t="s">
        <v>52</v>
      </c>
    </row>
    <row r="1504" spans="1:5" hidden="1">
      <c r="A1504">
        <v>3404506</v>
      </c>
      <c r="B1504" t="s">
        <v>3319</v>
      </c>
      <c r="C1504" s="3">
        <v>479353</v>
      </c>
      <c r="D1504">
        <v>58239</v>
      </c>
      <c r="E1504" t="s">
        <v>34</v>
      </c>
    </row>
    <row r="1505" spans="1:5" hidden="1">
      <c r="A1505">
        <v>239659</v>
      </c>
      <c r="B1505" t="s">
        <v>800</v>
      </c>
      <c r="C1505" s="3">
        <v>478725</v>
      </c>
      <c r="D1505">
        <v>3121</v>
      </c>
      <c r="E1505" t="s">
        <v>141</v>
      </c>
    </row>
    <row r="1506" spans="1:5" hidden="1">
      <c r="A1506">
        <v>888833</v>
      </c>
      <c r="B1506" t="s">
        <v>3318</v>
      </c>
      <c r="C1506" s="3">
        <v>477566</v>
      </c>
      <c r="D1506">
        <v>15771</v>
      </c>
      <c r="E1506" t="s">
        <v>79</v>
      </c>
    </row>
    <row r="1507" spans="1:5" hidden="1">
      <c r="A1507">
        <v>55970</v>
      </c>
      <c r="B1507" t="s">
        <v>3317</v>
      </c>
      <c r="C1507" s="3">
        <v>476816</v>
      </c>
      <c r="D1507">
        <v>28914</v>
      </c>
      <c r="E1507" t="s">
        <v>1470</v>
      </c>
    </row>
    <row r="1508" spans="1:5" hidden="1">
      <c r="A1508">
        <v>913146</v>
      </c>
      <c r="B1508" t="s">
        <v>3316</v>
      </c>
      <c r="C1508" s="3">
        <v>476700</v>
      </c>
      <c r="D1508">
        <v>17431</v>
      </c>
      <c r="E1508" t="s">
        <v>131</v>
      </c>
    </row>
    <row r="1509" spans="1:5" hidden="1">
      <c r="A1509">
        <v>619327</v>
      </c>
      <c r="B1509" t="s">
        <v>318</v>
      </c>
      <c r="C1509" s="3">
        <v>476543</v>
      </c>
      <c r="D1509">
        <v>2429</v>
      </c>
      <c r="E1509" t="s">
        <v>325</v>
      </c>
    </row>
    <row r="1510" spans="1:5" hidden="1">
      <c r="A1510">
        <v>3016347</v>
      </c>
      <c r="B1510" t="s">
        <v>3315</v>
      </c>
      <c r="C1510" s="3">
        <v>474830</v>
      </c>
      <c r="D1510">
        <v>57071</v>
      </c>
      <c r="E1510" t="s">
        <v>79</v>
      </c>
    </row>
    <row r="1511" spans="1:5" hidden="1">
      <c r="A1511">
        <v>953535</v>
      </c>
      <c r="B1511" t="s">
        <v>3314</v>
      </c>
      <c r="C1511" s="3">
        <v>473977</v>
      </c>
      <c r="D1511">
        <v>9632</v>
      </c>
      <c r="E1511" t="s">
        <v>45</v>
      </c>
    </row>
    <row r="1512" spans="1:5" hidden="1">
      <c r="A1512">
        <v>767732</v>
      </c>
      <c r="B1512" t="s">
        <v>3313</v>
      </c>
      <c r="C1512" s="3">
        <v>473972</v>
      </c>
      <c r="D1512">
        <v>20198</v>
      </c>
      <c r="E1512" t="s">
        <v>79</v>
      </c>
    </row>
    <row r="1513" spans="1:5" hidden="1">
      <c r="A1513">
        <v>366078</v>
      </c>
      <c r="B1513" t="s">
        <v>3312</v>
      </c>
      <c r="C1513" s="3">
        <v>473438</v>
      </c>
      <c r="D1513">
        <v>28593</v>
      </c>
      <c r="E1513" t="s">
        <v>474</v>
      </c>
    </row>
    <row r="1514" spans="1:5" hidden="1">
      <c r="A1514">
        <v>429021</v>
      </c>
      <c r="B1514" t="s">
        <v>3311</v>
      </c>
      <c r="C1514" s="3">
        <v>473095</v>
      </c>
      <c r="D1514">
        <v>8816</v>
      </c>
      <c r="E1514" t="s">
        <v>390</v>
      </c>
    </row>
    <row r="1515" spans="1:5" hidden="1">
      <c r="A1515">
        <v>3034695</v>
      </c>
      <c r="B1515" t="s">
        <v>3310</v>
      </c>
      <c r="C1515" s="3">
        <v>472531</v>
      </c>
      <c r="D1515">
        <v>57162</v>
      </c>
      <c r="E1515" t="s">
        <v>164</v>
      </c>
    </row>
    <row r="1516" spans="1:5" hidden="1">
      <c r="A1516">
        <v>321947</v>
      </c>
      <c r="B1516" t="s">
        <v>3309</v>
      </c>
      <c r="C1516" s="3">
        <v>472152</v>
      </c>
      <c r="D1516">
        <v>4319</v>
      </c>
      <c r="E1516" t="s">
        <v>41</v>
      </c>
    </row>
    <row r="1517" spans="1:5" hidden="1">
      <c r="A1517">
        <v>618740</v>
      </c>
      <c r="B1517" t="s">
        <v>3308</v>
      </c>
      <c r="C1517" s="3">
        <v>471940</v>
      </c>
      <c r="D1517">
        <v>13838</v>
      </c>
      <c r="E1517" t="s">
        <v>139</v>
      </c>
    </row>
    <row r="1518" spans="1:5" hidden="1">
      <c r="A1518">
        <v>2903123</v>
      </c>
      <c r="B1518" t="s">
        <v>561</v>
      </c>
      <c r="C1518" s="3">
        <v>471940</v>
      </c>
      <c r="D1518">
        <v>35365</v>
      </c>
      <c r="E1518" t="s">
        <v>34</v>
      </c>
    </row>
    <row r="1519" spans="1:5" hidden="1">
      <c r="A1519">
        <v>307062</v>
      </c>
      <c r="B1519" t="s">
        <v>318</v>
      </c>
      <c r="C1519" s="3">
        <v>471264</v>
      </c>
      <c r="D1519">
        <v>2850</v>
      </c>
      <c r="E1519" t="s">
        <v>1232</v>
      </c>
    </row>
    <row r="1520" spans="1:5" hidden="1">
      <c r="A1520">
        <v>108951</v>
      </c>
      <c r="B1520" t="s">
        <v>3307</v>
      </c>
      <c r="C1520" s="3">
        <v>471230</v>
      </c>
      <c r="D1520">
        <v>16221</v>
      </c>
      <c r="E1520" t="s">
        <v>118</v>
      </c>
    </row>
    <row r="1521" spans="1:5" hidden="1">
      <c r="A1521">
        <v>3445460</v>
      </c>
      <c r="B1521" t="s">
        <v>3306</v>
      </c>
      <c r="C1521" s="3">
        <v>471058</v>
      </c>
      <c r="D1521">
        <v>58395</v>
      </c>
      <c r="E1521" t="s">
        <v>197</v>
      </c>
    </row>
    <row r="1522" spans="1:5" hidden="1">
      <c r="A1522">
        <v>830355</v>
      </c>
      <c r="B1522" t="s">
        <v>3305</v>
      </c>
      <c r="C1522" s="3">
        <v>470958</v>
      </c>
      <c r="D1522">
        <v>4145</v>
      </c>
      <c r="E1522" t="s">
        <v>68</v>
      </c>
    </row>
    <row r="1523" spans="1:5" hidden="1">
      <c r="A1523">
        <v>97943</v>
      </c>
      <c r="B1523" t="s">
        <v>3304</v>
      </c>
      <c r="C1523" s="3">
        <v>470484</v>
      </c>
      <c r="D1523">
        <v>15272</v>
      </c>
      <c r="E1523" t="s">
        <v>47</v>
      </c>
    </row>
    <row r="1524" spans="1:5" hidden="1">
      <c r="A1524">
        <v>855741</v>
      </c>
      <c r="B1524" t="s">
        <v>3303</v>
      </c>
      <c r="C1524" s="3">
        <v>470267</v>
      </c>
      <c r="D1524">
        <v>11739</v>
      </c>
      <c r="E1524" t="s">
        <v>45</v>
      </c>
    </row>
    <row r="1525" spans="1:5" hidden="1">
      <c r="A1525">
        <v>441359</v>
      </c>
      <c r="B1525" t="s">
        <v>3302</v>
      </c>
      <c r="C1525" s="3">
        <v>469274</v>
      </c>
      <c r="D1525">
        <v>8576</v>
      </c>
      <c r="E1525" t="s">
        <v>71</v>
      </c>
    </row>
    <row r="1526" spans="1:5" hidden="1">
      <c r="A1526">
        <v>445955</v>
      </c>
      <c r="B1526" t="s">
        <v>3301</v>
      </c>
      <c r="C1526" s="3">
        <v>469240</v>
      </c>
      <c r="D1526">
        <v>3218</v>
      </c>
      <c r="E1526" t="s">
        <v>141</v>
      </c>
    </row>
    <row r="1527" spans="1:5" hidden="1">
      <c r="A1527">
        <v>407645</v>
      </c>
      <c r="B1527" t="s">
        <v>3300</v>
      </c>
      <c r="C1527" s="3">
        <v>469014</v>
      </c>
      <c r="D1527">
        <v>9263</v>
      </c>
      <c r="E1527" t="s">
        <v>45</v>
      </c>
    </row>
    <row r="1528" spans="1:5" hidden="1">
      <c r="A1528">
        <v>239556</v>
      </c>
      <c r="B1528" t="s">
        <v>3299</v>
      </c>
      <c r="C1528" s="3">
        <v>468903</v>
      </c>
      <c r="D1528">
        <v>14276</v>
      </c>
      <c r="E1528" t="s">
        <v>474</v>
      </c>
    </row>
    <row r="1529" spans="1:5" hidden="1">
      <c r="A1529">
        <v>118156</v>
      </c>
      <c r="B1529" t="s">
        <v>1035</v>
      </c>
      <c r="C1529" s="3">
        <v>468632</v>
      </c>
      <c r="D1529">
        <v>9172</v>
      </c>
      <c r="E1529" t="s">
        <v>175</v>
      </c>
    </row>
    <row r="1530" spans="1:5" hidden="1">
      <c r="A1530">
        <v>3729124</v>
      </c>
      <c r="B1530" t="s">
        <v>450</v>
      </c>
      <c r="C1530" s="3">
        <v>468602</v>
      </c>
      <c r="D1530">
        <v>58712</v>
      </c>
      <c r="E1530" t="s">
        <v>1073</v>
      </c>
    </row>
    <row r="1531" spans="1:5" hidden="1">
      <c r="A1531">
        <v>3535848</v>
      </c>
      <c r="B1531" t="s">
        <v>3298</v>
      </c>
      <c r="C1531" s="3">
        <v>468196</v>
      </c>
      <c r="D1531">
        <v>58562</v>
      </c>
      <c r="E1531" t="s">
        <v>141</v>
      </c>
    </row>
    <row r="1532" spans="1:5" hidden="1">
      <c r="A1532">
        <v>746429</v>
      </c>
      <c r="B1532" t="s">
        <v>3297</v>
      </c>
      <c r="C1532" s="3">
        <v>468080</v>
      </c>
      <c r="D1532">
        <v>6139</v>
      </c>
      <c r="E1532" t="s">
        <v>325</v>
      </c>
    </row>
    <row r="1533" spans="1:5" hidden="1">
      <c r="A1533">
        <v>785950</v>
      </c>
      <c r="B1533" t="s">
        <v>1383</v>
      </c>
      <c r="C1533" s="3">
        <v>468066</v>
      </c>
      <c r="D1533">
        <v>17676</v>
      </c>
      <c r="E1533" t="s">
        <v>52</v>
      </c>
    </row>
    <row r="1534" spans="1:5" hidden="1">
      <c r="A1534">
        <v>532042</v>
      </c>
      <c r="B1534" t="s">
        <v>3296</v>
      </c>
      <c r="C1534" s="3">
        <v>468037</v>
      </c>
      <c r="D1534">
        <v>13454</v>
      </c>
      <c r="E1534" t="s">
        <v>145</v>
      </c>
    </row>
    <row r="1535" spans="1:5" hidden="1">
      <c r="A1535">
        <v>2997748</v>
      </c>
      <c r="B1535" t="s">
        <v>3295</v>
      </c>
      <c r="C1535" s="3">
        <v>467504</v>
      </c>
      <c r="D1535">
        <v>57123</v>
      </c>
      <c r="E1535" t="s">
        <v>79</v>
      </c>
    </row>
    <row r="1536" spans="1:5" hidden="1">
      <c r="A1536">
        <v>25357</v>
      </c>
      <c r="B1536" t="s">
        <v>3294</v>
      </c>
      <c r="C1536" s="3">
        <v>467458</v>
      </c>
      <c r="D1536">
        <v>20093</v>
      </c>
      <c r="E1536" t="s">
        <v>68</v>
      </c>
    </row>
    <row r="1537" spans="1:5" hidden="1">
      <c r="A1537">
        <v>1002430</v>
      </c>
      <c r="B1537" t="s">
        <v>3293</v>
      </c>
      <c r="C1537" s="3">
        <v>467405</v>
      </c>
      <c r="D1537">
        <v>20711</v>
      </c>
      <c r="E1537" t="s">
        <v>349</v>
      </c>
    </row>
    <row r="1538" spans="1:5" hidden="1">
      <c r="A1538">
        <v>542667</v>
      </c>
      <c r="B1538" t="s">
        <v>3292</v>
      </c>
      <c r="C1538" s="3">
        <v>467386</v>
      </c>
      <c r="D1538">
        <v>19525</v>
      </c>
      <c r="E1538" t="s">
        <v>2713</v>
      </c>
    </row>
    <row r="1539" spans="1:5" hidden="1">
      <c r="A1539">
        <v>264455</v>
      </c>
      <c r="B1539" t="s">
        <v>75</v>
      </c>
      <c r="C1539" s="3">
        <v>466978</v>
      </c>
      <c r="D1539">
        <v>15206</v>
      </c>
      <c r="E1539" t="s">
        <v>141</v>
      </c>
    </row>
    <row r="1540" spans="1:5" hidden="1">
      <c r="A1540">
        <v>596156</v>
      </c>
      <c r="B1540" t="s">
        <v>3291</v>
      </c>
      <c r="C1540" s="3">
        <v>466629</v>
      </c>
      <c r="D1540">
        <v>19401</v>
      </c>
      <c r="E1540" t="s">
        <v>141</v>
      </c>
    </row>
    <row r="1541" spans="1:5" hidden="1">
      <c r="A1541">
        <v>549862</v>
      </c>
      <c r="B1541" t="s">
        <v>3290</v>
      </c>
      <c r="C1541" s="3">
        <v>466543</v>
      </c>
      <c r="D1541">
        <v>17108</v>
      </c>
      <c r="E1541" t="s">
        <v>141</v>
      </c>
    </row>
    <row r="1542" spans="1:5" hidden="1">
      <c r="A1542">
        <v>4536084</v>
      </c>
      <c r="B1542" t="s">
        <v>3289</v>
      </c>
      <c r="C1542" s="3">
        <v>466312</v>
      </c>
      <c r="D1542">
        <v>59074</v>
      </c>
      <c r="E1542" t="s">
        <v>86</v>
      </c>
    </row>
    <row r="1543" spans="1:5" hidden="1">
      <c r="A1543">
        <v>734350</v>
      </c>
      <c r="B1543" t="s">
        <v>3288</v>
      </c>
      <c r="C1543" s="3">
        <v>465860</v>
      </c>
      <c r="D1543">
        <v>16689</v>
      </c>
      <c r="E1543" t="s">
        <v>336</v>
      </c>
    </row>
    <row r="1544" spans="1:5" hidden="1">
      <c r="A1544">
        <v>248455</v>
      </c>
      <c r="B1544" t="s">
        <v>3287</v>
      </c>
      <c r="C1544" s="3">
        <v>465398</v>
      </c>
      <c r="D1544">
        <v>14801</v>
      </c>
      <c r="E1544" t="s">
        <v>136</v>
      </c>
    </row>
    <row r="1545" spans="1:5" hidden="1">
      <c r="A1545">
        <v>244149</v>
      </c>
      <c r="B1545" t="s">
        <v>3286</v>
      </c>
      <c r="C1545" s="3">
        <v>464504</v>
      </c>
      <c r="D1545">
        <v>13303</v>
      </c>
      <c r="E1545" t="s">
        <v>131</v>
      </c>
    </row>
    <row r="1546" spans="1:5" hidden="1">
      <c r="A1546">
        <v>320052</v>
      </c>
      <c r="B1546" t="s">
        <v>1383</v>
      </c>
      <c r="C1546" s="3">
        <v>463748</v>
      </c>
      <c r="D1546">
        <v>4042</v>
      </c>
      <c r="E1546" t="s">
        <v>68</v>
      </c>
    </row>
    <row r="1547" spans="1:5" hidden="1">
      <c r="A1547">
        <v>997847</v>
      </c>
      <c r="B1547" t="s">
        <v>3285</v>
      </c>
      <c r="C1547" s="3">
        <v>463666</v>
      </c>
      <c r="D1547">
        <v>14660</v>
      </c>
      <c r="E1547" t="s">
        <v>145</v>
      </c>
    </row>
    <row r="1548" spans="1:5" hidden="1">
      <c r="A1548">
        <v>3354599</v>
      </c>
      <c r="B1548" t="s">
        <v>3284</v>
      </c>
      <c r="C1548" s="3">
        <v>463456</v>
      </c>
      <c r="D1548">
        <v>58018</v>
      </c>
      <c r="E1548" t="s">
        <v>71</v>
      </c>
    </row>
    <row r="1549" spans="1:5" hidden="1">
      <c r="A1549">
        <v>824671</v>
      </c>
      <c r="B1549" t="s">
        <v>3283</v>
      </c>
      <c r="C1549" s="3">
        <v>463395</v>
      </c>
      <c r="D1549">
        <v>29995</v>
      </c>
      <c r="E1549" t="s">
        <v>86</v>
      </c>
    </row>
    <row r="1550" spans="1:5" hidden="1">
      <c r="A1550">
        <v>169327</v>
      </c>
      <c r="B1550" t="s">
        <v>3282</v>
      </c>
      <c r="C1550" s="3">
        <v>462690</v>
      </c>
      <c r="D1550">
        <v>8813</v>
      </c>
      <c r="E1550" t="s">
        <v>390</v>
      </c>
    </row>
    <row r="1551" spans="1:5" hidden="1">
      <c r="A1551">
        <v>1007873</v>
      </c>
      <c r="B1551" t="s">
        <v>3281</v>
      </c>
      <c r="C1551" s="3">
        <v>462681</v>
      </c>
      <c r="D1551">
        <v>30260</v>
      </c>
      <c r="E1551" t="s">
        <v>36</v>
      </c>
    </row>
    <row r="1552" spans="1:5" hidden="1">
      <c r="A1552">
        <v>832546</v>
      </c>
      <c r="B1552" t="s">
        <v>3280</v>
      </c>
      <c r="C1552" s="3">
        <v>462409</v>
      </c>
      <c r="D1552">
        <v>14929</v>
      </c>
      <c r="E1552" t="s">
        <v>474</v>
      </c>
    </row>
    <row r="1553" spans="1:5" hidden="1">
      <c r="A1553">
        <v>172475</v>
      </c>
      <c r="B1553" t="s">
        <v>3279</v>
      </c>
      <c r="C1553" s="3">
        <v>462399</v>
      </c>
      <c r="D1553">
        <v>28818</v>
      </c>
      <c r="E1553" t="s">
        <v>1073</v>
      </c>
    </row>
    <row r="1554" spans="1:5" hidden="1">
      <c r="A1554">
        <v>34742</v>
      </c>
      <c r="B1554" t="s">
        <v>3278</v>
      </c>
      <c r="C1554" s="3">
        <v>462196</v>
      </c>
      <c r="D1554">
        <v>13083</v>
      </c>
      <c r="E1554" t="s">
        <v>131</v>
      </c>
    </row>
    <row r="1555" spans="1:5" hidden="1">
      <c r="A1555">
        <v>326344</v>
      </c>
      <c r="B1555" t="s">
        <v>3277</v>
      </c>
      <c r="C1555" s="3">
        <v>461835</v>
      </c>
      <c r="D1555">
        <v>11722</v>
      </c>
      <c r="E1555" t="s">
        <v>45</v>
      </c>
    </row>
    <row r="1556" spans="1:5" hidden="1">
      <c r="A1556">
        <v>499855</v>
      </c>
      <c r="B1556" t="s">
        <v>3276</v>
      </c>
      <c r="C1556" s="3">
        <v>461701</v>
      </c>
      <c r="D1556">
        <v>4801</v>
      </c>
      <c r="E1556" t="s">
        <v>52</v>
      </c>
    </row>
    <row r="1557" spans="1:5" hidden="1">
      <c r="A1557">
        <v>47247</v>
      </c>
      <c r="B1557" t="s">
        <v>3275</v>
      </c>
      <c r="C1557" s="3">
        <v>460693</v>
      </c>
      <c r="D1557">
        <v>5033</v>
      </c>
      <c r="E1557" t="s">
        <v>474</v>
      </c>
    </row>
    <row r="1558" spans="1:5" hidden="1">
      <c r="A1558">
        <v>197302</v>
      </c>
      <c r="B1558" t="s">
        <v>774</v>
      </c>
      <c r="C1558" s="3">
        <v>460438</v>
      </c>
      <c r="D1558">
        <v>90191</v>
      </c>
      <c r="E1558" t="s">
        <v>454</v>
      </c>
    </row>
    <row r="1559" spans="1:5" hidden="1">
      <c r="A1559">
        <v>300063</v>
      </c>
      <c r="B1559" t="s">
        <v>3274</v>
      </c>
      <c r="C1559" s="3">
        <v>460253</v>
      </c>
      <c r="D1559">
        <v>23086</v>
      </c>
      <c r="E1559" t="s">
        <v>384</v>
      </c>
    </row>
    <row r="1560" spans="1:5" hidden="1">
      <c r="A1560">
        <v>129479</v>
      </c>
      <c r="B1560" t="s">
        <v>3273</v>
      </c>
      <c r="C1560" s="3">
        <v>459947</v>
      </c>
      <c r="D1560">
        <v>22939</v>
      </c>
      <c r="E1560" t="s">
        <v>56</v>
      </c>
    </row>
    <row r="1561" spans="1:5" hidden="1">
      <c r="A1561">
        <v>90579</v>
      </c>
      <c r="B1561" t="s">
        <v>3272</v>
      </c>
      <c r="C1561" s="3">
        <v>458832</v>
      </c>
      <c r="D1561">
        <v>29624</v>
      </c>
      <c r="E1561" t="s">
        <v>1470</v>
      </c>
    </row>
    <row r="1562" spans="1:5" hidden="1">
      <c r="A1562">
        <v>779016</v>
      </c>
      <c r="B1562" t="s">
        <v>3271</v>
      </c>
      <c r="C1562" s="3">
        <v>458549</v>
      </c>
      <c r="D1562">
        <v>10685</v>
      </c>
      <c r="E1562" t="s">
        <v>86</v>
      </c>
    </row>
    <row r="1563" spans="1:5" hidden="1">
      <c r="A1563">
        <v>274829</v>
      </c>
      <c r="B1563" t="s">
        <v>3270</v>
      </c>
      <c r="C1563" s="3">
        <v>458211</v>
      </c>
      <c r="D1563">
        <v>21883</v>
      </c>
      <c r="E1563" t="s">
        <v>325</v>
      </c>
    </row>
    <row r="1564" spans="1:5" hidden="1">
      <c r="A1564">
        <v>228000</v>
      </c>
      <c r="B1564" t="s">
        <v>3269</v>
      </c>
      <c r="C1564" s="3">
        <v>457117</v>
      </c>
      <c r="D1564">
        <v>19836</v>
      </c>
      <c r="E1564" t="s">
        <v>951</v>
      </c>
    </row>
    <row r="1565" spans="1:5" hidden="1">
      <c r="A1565">
        <v>775054</v>
      </c>
      <c r="B1565" t="s">
        <v>3268</v>
      </c>
      <c r="C1565" s="3">
        <v>456801</v>
      </c>
      <c r="D1565">
        <v>16125</v>
      </c>
      <c r="E1565" t="s">
        <v>129</v>
      </c>
    </row>
    <row r="1566" spans="1:5" hidden="1">
      <c r="A1566">
        <v>10250</v>
      </c>
      <c r="B1566" t="s">
        <v>3267</v>
      </c>
      <c r="C1566" s="3">
        <v>456761</v>
      </c>
      <c r="D1566">
        <v>1607</v>
      </c>
      <c r="E1566" t="s">
        <v>66</v>
      </c>
    </row>
    <row r="1567" spans="1:5" hidden="1">
      <c r="A1567">
        <v>111942</v>
      </c>
      <c r="B1567" t="s">
        <v>3266</v>
      </c>
      <c r="C1567" s="3">
        <v>456691</v>
      </c>
      <c r="D1567">
        <v>5286</v>
      </c>
      <c r="E1567" t="s">
        <v>145</v>
      </c>
    </row>
    <row r="1568" spans="1:5" hidden="1">
      <c r="A1568">
        <v>561864</v>
      </c>
      <c r="B1568" t="s">
        <v>3265</v>
      </c>
      <c r="C1568" s="3">
        <v>456302</v>
      </c>
      <c r="D1568">
        <v>16652</v>
      </c>
      <c r="E1568" t="s">
        <v>141</v>
      </c>
    </row>
    <row r="1569" spans="1:5" hidden="1">
      <c r="A1569">
        <v>804374</v>
      </c>
      <c r="B1569" t="s">
        <v>3264</v>
      </c>
      <c r="C1569" s="3">
        <v>455773</v>
      </c>
      <c r="D1569">
        <v>27654</v>
      </c>
      <c r="E1569" t="s">
        <v>336</v>
      </c>
    </row>
    <row r="1570" spans="1:5" hidden="1">
      <c r="A1570">
        <v>153054</v>
      </c>
      <c r="B1570" t="s">
        <v>2288</v>
      </c>
      <c r="C1570" s="3">
        <v>455721</v>
      </c>
      <c r="D1570">
        <v>2468</v>
      </c>
      <c r="E1570" t="s">
        <v>145</v>
      </c>
    </row>
    <row r="1571" spans="1:5" hidden="1">
      <c r="A1571">
        <v>697231</v>
      </c>
      <c r="B1571" t="s">
        <v>3263</v>
      </c>
      <c r="C1571" s="3">
        <v>455516</v>
      </c>
      <c r="D1571">
        <v>17580</v>
      </c>
      <c r="E1571" t="s">
        <v>349</v>
      </c>
    </row>
    <row r="1572" spans="1:5" hidden="1">
      <c r="A1572">
        <v>210238</v>
      </c>
      <c r="B1572" t="s">
        <v>3262</v>
      </c>
      <c r="C1572" s="3">
        <v>455282</v>
      </c>
      <c r="D1572">
        <v>5685</v>
      </c>
      <c r="E1572" t="s">
        <v>79</v>
      </c>
    </row>
    <row r="1573" spans="1:5" hidden="1">
      <c r="A1573">
        <v>263243</v>
      </c>
      <c r="B1573" t="s">
        <v>3261</v>
      </c>
      <c r="C1573" s="3">
        <v>454774</v>
      </c>
      <c r="D1573">
        <v>21247</v>
      </c>
      <c r="E1573" t="s">
        <v>139</v>
      </c>
    </row>
    <row r="1574" spans="1:5" hidden="1">
      <c r="A1574">
        <v>3444539</v>
      </c>
      <c r="B1574" t="s">
        <v>3260</v>
      </c>
      <c r="C1574" s="3">
        <v>454552</v>
      </c>
      <c r="D1574">
        <v>58247</v>
      </c>
      <c r="E1574" t="s">
        <v>349</v>
      </c>
    </row>
    <row r="1575" spans="1:5" hidden="1">
      <c r="A1575">
        <v>839255</v>
      </c>
      <c r="B1575" t="s">
        <v>3259</v>
      </c>
      <c r="C1575" s="3">
        <v>454526</v>
      </c>
      <c r="D1575">
        <v>16127</v>
      </c>
      <c r="E1575" t="s">
        <v>68</v>
      </c>
    </row>
    <row r="1576" spans="1:5" hidden="1">
      <c r="A1576">
        <v>543945</v>
      </c>
      <c r="B1576" t="s">
        <v>2538</v>
      </c>
      <c r="C1576" s="3">
        <v>454060</v>
      </c>
      <c r="D1576">
        <v>12858</v>
      </c>
      <c r="E1576" t="s">
        <v>47</v>
      </c>
    </row>
    <row r="1577" spans="1:5" hidden="1">
      <c r="A1577">
        <v>3267738</v>
      </c>
      <c r="B1577" t="s">
        <v>3258</v>
      </c>
      <c r="C1577" s="3">
        <v>453900</v>
      </c>
      <c r="D1577">
        <v>57841</v>
      </c>
      <c r="E1577" t="s">
        <v>68</v>
      </c>
    </row>
    <row r="1578" spans="1:5" hidden="1">
      <c r="A1578">
        <v>556011</v>
      </c>
      <c r="B1578" t="s">
        <v>3257</v>
      </c>
      <c r="C1578" s="3">
        <v>453877</v>
      </c>
      <c r="D1578">
        <v>8421</v>
      </c>
      <c r="E1578" t="s">
        <v>86</v>
      </c>
    </row>
    <row r="1579" spans="1:5" hidden="1">
      <c r="A1579">
        <v>670878</v>
      </c>
      <c r="B1579" t="s">
        <v>3256</v>
      </c>
      <c r="C1579" s="3">
        <v>453807</v>
      </c>
      <c r="D1579">
        <v>27824</v>
      </c>
      <c r="E1579" t="s">
        <v>123</v>
      </c>
    </row>
    <row r="1580" spans="1:5" hidden="1">
      <c r="A1580">
        <v>501815</v>
      </c>
      <c r="B1580" t="s">
        <v>3255</v>
      </c>
      <c r="C1580" s="3">
        <v>453131</v>
      </c>
      <c r="D1580">
        <v>7586</v>
      </c>
      <c r="E1580" t="s">
        <v>86</v>
      </c>
    </row>
    <row r="1581" spans="1:5" hidden="1">
      <c r="A1581">
        <v>580155</v>
      </c>
      <c r="B1581" t="s">
        <v>1000</v>
      </c>
      <c r="C1581" s="3">
        <v>452945</v>
      </c>
      <c r="D1581">
        <v>5442</v>
      </c>
      <c r="E1581" t="s">
        <v>197</v>
      </c>
    </row>
    <row r="1582" spans="1:5" hidden="1">
      <c r="A1582">
        <v>413646</v>
      </c>
      <c r="B1582" t="s">
        <v>3254</v>
      </c>
      <c r="C1582" s="3">
        <v>452842</v>
      </c>
      <c r="D1582">
        <v>3747</v>
      </c>
      <c r="E1582" t="s">
        <v>45</v>
      </c>
    </row>
    <row r="1583" spans="1:5" hidden="1">
      <c r="A1583">
        <v>613679</v>
      </c>
      <c r="B1583" t="s">
        <v>2948</v>
      </c>
      <c r="C1583" s="3">
        <v>452750</v>
      </c>
      <c r="D1583">
        <v>29056</v>
      </c>
      <c r="E1583" t="s">
        <v>41</v>
      </c>
    </row>
    <row r="1584" spans="1:5" hidden="1">
      <c r="A1584">
        <v>93543</v>
      </c>
      <c r="B1584" t="s">
        <v>3253</v>
      </c>
      <c r="C1584" s="3">
        <v>452588</v>
      </c>
      <c r="D1584">
        <v>4419</v>
      </c>
      <c r="E1584" t="s">
        <v>41</v>
      </c>
    </row>
    <row r="1585" spans="1:5" hidden="1">
      <c r="A1585">
        <v>779650</v>
      </c>
      <c r="B1585" t="s">
        <v>3252</v>
      </c>
      <c r="C1585" s="3">
        <v>452156</v>
      </c>
      <c r="D1585">
        <v>12322</v>
      </c>
      <c r="E1585" t="s">
        <v>145</v>
      </c>
    </row>
    <row r="1586" spans="1:5" hidden="1">
      <c r="A1586">
        <v>856243</v>
      </c>
      <c r="B1586" t="s">
        <v>3251</v>
      </c>
      <c r="C1586" s="3">
        <v>452096</v>
      </c>
      <c r="D1586">
        <v>3719</v>
      </c>
      <c r="E1586" t="s">
        <v>45</v>
      </c>
    </row>
    <row r="1587" spans="1:5" hidden="1">
      <c r="A1587">
        <v>867070</v>
      </c>
      <c r="B1587" t="s">
        <v>3250</v>
      </c>
      <c r="C1587" s="3">
        <v>452077</v>
      </c>
      <c r="D1587">
        <v>27664</v>
      </c>
      <c r="E1587" t="s">
        <v>45</v>
      </c>
    </row>
    <row r="1588" spans="1:5" hidden="1">
      <c r="A1588">
        <v>865544</v>
      </c>
      <c r="B1588" t="s">
        <v>3249</v>
      </c>
      <c r="C1588" s="3">
        <v>451985</v>
      </c>
      <c r="D1588">
        <v>15690</v>
      </c>
      <c r="E1588" t="s">
        <v>47</v>
      </c>
    </row>
    <row r="1589" spans="1:5" hidden="1">
      <c r="A1589">
        <v>394259</v>
      </c>
      <c r="B1589" t="s">
        <v>363</v>
      </c>
      <c r="C1589" s="3">
        <v>451977</v>
      </c>
      <c r="D1589">
        <v>5835</v>
      </c>
      <c r="E1589" t="s">
        <v>52</v>
      </c>
    </row>
    <row r="1590" spans="1:5" hidden="1">
      <c r="A1590">
        <v>2791085</v>
      </c>
      <c r="B1590" t="s">
        <v>3248</v>
      </c>
      <c r="C1590" s="3">
        <v>451808</v>
      </c>
      <c r="D1590">
        <v>34643</v>
      </c>
      <c r="E1590" t="s">
        <v>349</v>
      </c>
    </row>
    <row r="1591" spans="1:5" hidden="1">
      <c r="A1591">
        <v>591366</v>
      </c>
      <c r="B1591" t="s">
        <v>3247</v>
      </c>
      <c r="C1591" s="3">
        <v>451485</v>
      </c>
      <c r="D1591">
        <v>5531</v>
      </c>
      <c r="E1591" t="s">
        <v>141</v>
      </c>
    </row>
    <row r="1592" spans="1:5" hidden="1">
      <c r="A1592">
        <v>3472859</v>
      </c>
      <c r="B1592" t="s">
        <v>3246</v>
      </c>
      <c r="C1592" s="3">
        <v>451432</v>
      </c>
      <c r="D1592">
        <v>58203</v>
      </c>
      <c r="E1592" t="s">
        <v>36</v>
      </c>
    </row>
    <row r="1593" spans="1:5" hidden="1">
      <c r="A1593">
        <v>2797162</v>
      </c>
      <c r="B1593" t="s">
        <v>3245</v>
      </c>
      <c r="C1593" s="3">
        <v>451426</v>
      </c>
      <c r="D1593">
        <v>35131</v>
      </c>
      <c r="E1593" t="s">
        <v>45</v>
      </c>
    </row>
    <row r="1594" spans="1:5" hidden="1">
      <c r="A1594">
        <v>592448</v>
      </c>
      <c r="B1594" t="s">
        <v>3244</v>
      </c>
      <c r="C1594" s="3">
        <v>451290</v>
      </c>
      <c r="D1594">
        <v>1299</v>
      </c>
      <c r="E1594" t="s">
        <v>131</v>
      </c>
    </row>
    <row r="1595" spans="1:5" hidden="1">
      <c r="A1595">
        <v>540775</v>
      </c>
      <c r="B1595" t="s">
        <v>3243</v>
      </c>
      <c r="C1595" s="3">
        <v>451155</v>
      </c>
      <c r="D1595">
        <v>29787</v>
      </c>
      <c r="E1595" t="s">
        <v>76</v>
      </c>
    </row>
    <row r="1596" spans="1:5" hidden="1">
      <c r="A1596">
        <v>3122994</v>
      </c>
      <c r="B1596" t="s">
        <v>3242</v>
      </c>
      <c r="C1596" s="3">
        <v>450862</v>
      </c>
      <c r="D1596">
        <v>57425</v>
      </c>
      <c r="E1596" t="s">
        <v>349</v>
      </c>
    </row>
    <row r="1597" spans="1:5" hidden="1">
      <c r="A1597">
        <v>3832127</v>
      </c>
      <c r="B1597" t="s">
        <v>3241</v>
      </c>
      <c r="C1597" s="3">
        <v>450362</v>
      </c>
      <c r="D1597">
        <v>58657</v>
      </c>
      <c r="E1597" t="s">
        <v>79</v>
      </c>
    </row>
    <row r="1598" spans="1:5" hidden="1">
      <c r="A1598">
        <v>238737</v>
      </c>
      <c r="B1598" t="s">
        <v>3240</v>
      </c>
      <c r="C1598" s="3">
        <v>449809</v>
      </c>
      <c r="D1598">
        <v>26442</v>
      </c>
      <c r="E1598" t="s">
        <v>349</v>
      </c>
    </row>
    <row r="1599" spans="1:5" hidden="1">
      <c r="A1599">
        <v>258306</v>
      </c>
      <c r="B1599" t="s">
        <v>3239</v>
      </c>
      <c r="C1599" s="3">
        <v>449718</v>
      </c>
      <c r="D1599">
        <v>16101</v>
      </c>
      <c r="E1599" t="s">
        <v>134</v>
      </c>
    </row>
    <row r="1600" spans="1:5" hidden="1">
      <c r="A1600">
        <v>219651</v>
      </c>
      <c r="B1600" t="s">
        <v>3238</v>
      </c>
      <c r="C1600" s="3">
        <v>449551</v>
      </c>
      <c r="D1600">
        <v>2241</v>
      </c>
      <c r="E1600" t="s">
        <v>39</v>
      </c>
    </row>
    <row r="1601" spans="1:5" hidden="1">
      <c r="A1601">
        <v>729011</v>
      </c>
      <c r="B1601" t="s">
        <v>1149</v>
      </c>
      <c r="C1601" s="3">
        <v>449426</v>
      </c>
      <c r="D1601">
        <v>5981</v>
      </c>
      <c r="E1601" t="s">
        <v>76</v>
      </c>
    </row>
    <row r="1602" spans="1:5" hidden="1">
      <c r="A1602">
        <v>3688623</v>
      </c>
      <c r="B1602" t="s">
        <v>3237</v>
      </c>
      <c r="C1602" s="3">
        <v>448984</v>
      </c>
      <c r="D1602">
        <v>58824</v>
      </c>
      <c r="E1602" t="s">
        <v>325</v>
      </c>
    </row>
    <row r="1603" spans="1:5" hidden="1">
      <c r="A1603">
        <v>252041</v>
      </c>
      <c r="B1603" t="s">
        <v>3236</v>
      </c>
      <c r="C1603" s="3">
        <v>448740</v>
      </c>
      <c r="D1603">
        <v>14410</v>
      </c>
      <c r="E1603" t="s">
        <v>47</v>
      </c>
    </row>
    <row r="1604" spans="1:5" hidden="1">
      <c r="A1604">
        <v>228158</v>
      </c>
      <c r="B1604" t="s">
        <v>3235</v>
      </c>
      <c r="C1604" s="3">
        <v>448549</v>
      </c>
      <c r="D1604">
        <v>19212</v>
      </c>
      <c r="E1604" t="s">
        <v>71</v>
      </c>
    </row>
    <row r="1605" spans="1:5" hidden="1">
      <c r="A1605">
        <v>408307</v>
      </c>
      <c r="B1605" t="s">
        <v>3234</v>
      </c>
      <c r="C1605" s="3">
        <v>448277</v>
      </c>
      <c r="D1605">
        <v>90146</v>
      </c>
      <c r="E1605" t="s">
        <v>454</v>
      </c>
    </row>
    <row r="1606" spans="1:5" hidden="1">
      <c r="A1606">
        <v>371362</v>
      </c>
      <c r="B1606" t="s">
        <v>3233</v>
      </c>
      <c r="C1606" s="3">
        <v>447943</v>
      </c>
      <c r="D1606">
        <v>1219</v>
      </c>
      <c r="E1606" t="s">
        <v>141</v>
      </c>
    </row>
    <row r="1607" spans="1:5" hidden="1">
      <c r="A1607">
        <v>3153297</v>
      </c>
      <c r="B1607" t="s">
        <v>1131</v>
      </c>
      <c r="C1607" s="3">
        <v>447518</v>
      </c>
      <c r="D1607">
        <v>57465</v>
      </c>
      <c r="E1607" t="s">
        <v>175</v>
      </c>
    </row>
    <row r="1608" spans="1:5" hidden="1">
      <c r="A1608">
        <v>598002</v>
      </c>
      <c r="B1608" t="s">
        <v>3232</v>
      </c>
      <c r="C1608" s="3">
        <v>447144</v>
      </c>
      <c r="D1608">
        <v>18030</v>
      </c>
      <c r="E1608" t="s">
        <v>123</v>
      </c>
    </row>
    <row r="1609" spans="1:5" hidden="1">
      <c r="A1609">
        <v>2858492</v>
      </c>
      <c r="B1609" t="s">
        <v>450</v>
      </c>
      <c r="C1609" s="3">
        <v>447085</v>
      </c>
      <c r="D1609">
        <v>35221</v>
      </c>
      <c r="E1609" t="s">
        <v>41</v>
      </c>
    </row>
    <row r="1610" spans="1:5" hidden="1">
      <c r="A1610">
        <v>898579</v>
      </c>
      <c r="B1610" t="s">
        <v>3231</v>
      </c>
      <c r="C1610" s="3">
        <v>446860</v>
      </c>
      <c r="D1610">
        <v>27678</v>
      </c>
      <c r="E1610" t="s">
        <v>141</v>
      </c>
    </row>
    <row r="1611" spans="1:5" hidden="1">
      <c r="A1611">
        <v>539340</v>
      </c>
      <c r="B1611" t="s">
        <v>3230</v>
      </c>
      <c r="C1611" s="3">
        <v>446309</v>
      </c>
      <c r="D1611">
        <v>15883</v>
      </c>
      <c r="E1611" t="s">
        <v>41</v>
      </c>
    </row>
    <row r="1612" spans="1:5" hidden="1">
      <c r="A1612">
        <v>87579</v>
      </c>
      <c r="B1612" t="s">
        <v>3229</v>
      </c>
      <c r="C1612" s="3">
        <v>446291</v>
      </c>
      <c r="D1612">
        <v>28368</v>
      </c>
      <c r="E1612" t="s">
        <v>454</v>
      </c>
    </row>
    <row r="1613" spans="1:5" hidden="1">
      <c r="A1613">
        <v>256058</v>
      </c>
      <c r="B1613" t="s">
        <v>3228</v>
      </c>
      <c r="C1613" s="3">
        <v>445868</v>
      </c>
      <c r="D1613">
        <v>24472</v>
      </c>
      <c r="E1613" t="s">
        <v>68</v>
      </c>
    </row>
    <row r="1614" spans="1:5" hidden="1">
      <c r="A1614">
        <v>307361</v>
      </c>
      <c r="B1614" t="s">
        <v>1137</v>
      </c>
      <c r="C1614" s="3">
        <v>445540</v>
      </c>
      <c r="D1614">
        <v>23886</v>
      </c>
      <c r="E1614" t="s">
        <v>141</v>
      </c>
    </row>
    <row r="1615" spans="1:5" hidden="1">
      <c r="A1615">
        <v>447070</v>
      </c>
      <c r="B1615" t="s">
        <v>3227</v>
      </c>
      <c r="C1615" s="3">
        <v>445414</v>
      </c>
      <c r="D1615">
        <v>28747</v>
      </c>
      <c r="E1615" t="s">
        <v>45</v>
      </c>
    </row>
    <row r="1616" spans="1:5" hidden="1">
      <c r="A1616">
        <v>610164</v>
      </c>
      <c r="B1616" t="s">
        <v>3226</v>
      </c>
      <c r="C1616" s="3">
        <v>445391</v>
      </c>
      <c r="D1616">
        <v>5568</v>
      </c>
      <c r="E1616" t="s">
        <v>141</v>
      </c>
    </row>
    <row r="1617" spans="1:5" hidden="1">
      <c r="A1617">
        <v>685779</v>
      </c>
      <c r="B1617" t="s">
        <v>3225</v>
      </c>
      <c r="C1617" s="3">
        <v>445320</v>
      </c>
      <c r="D1617">
        <v>27932</v>
      </c>
      <c r="E1617" t="s">
        <v>66</v>
      </c>
    </row>
    <row r="1618" spans="1:5" hidden="1">
      <c r="A1618">
        <v>3821822</v>
      </c>
      <c r="B1618" t="s">
        <v>3224</v>
      </c>
      <c r="C1618" s="3">
        <v>445289</v>
      </c>
      <c r="D1618">
        <v>58864</v>
      </c>
      <c r="E1618" t="s">
        <v>275</v>
      </c>
    </row>
    <row r="1619" spans="1:5" hidden="1">
      <c r="A1619">
        <v>410917</v>
      </c>
      <c r="B1619" t="s">
        <v>3223</v>
      </c>
      <c r="C1619" s="3">
        <v>445149</v>
      </c>
      <c r="D1619">
        <v>2725</v>
      </c>
      <c r="E1619" t="s">
        <v>139</v>
      </c>
    </row>
    <row r="1620" spans="1:5" hidden="1">
      <c r="A1620">
        <v>246022</v>
      </c>
      <c r="B1620" t="s">
        <v>3222</v>
      </c>
      <c r="C1620" s="3">
        <v>445067</v>
      </c>
      <c r="D1620">
        <v>26912</v>
      </c>
      <c r="E1620" t="s">
        <v>275</v>
      </c>
    </row>
    <row r="1621" spans="1:5" hidden="1">
      <c r="A1621">
        <v>262358</v>
      </c>
      <c r="B1621" t="s">
        <v>2303</v>
      </c>
      <c r="C1621" s="3">
        <v>444963</v>
      </c>
      <c r="D1621">
        <v>9967</v>
      </c>
      <c r="E1621" t="s">
        <v>141</v>
      </c>
    </row>
    <row r="1622" spans="1:5" hidden="1">
      <c r="A1622">
        <v>59352</v>
      </c>
      <c r="B1622" t="s">
        <v>1046</v>
      </c>
      <c r="C1622" s="3">
        <v>444940</v>
      </c>
      <c r="D1622">
        <v>3127</v>
      </c>
      <c r="E1622" t="s">
        <v>141</v>
      </c>
    </row>
    <row r="1623" spans="1:5" hidden="1">
      <c r="A1623">
        <v>811747</v>
      </c>
      <c r="B1623" t="s">
        <v>1553</v>
      </c>
      <c r="C1623" s="3">
        <v>444617</v>
      </c>
      <c r="D1623">
        <v>15734</v>
      </c>
      <c r="E1623" t="s">
        <v>118</v>
      </c>
    </row>
    <row r="1624" spans="1:5" hidden="1">
      <c r="A1624">
        <v>664176</v>
      </c>
      <c r="B1624" t="s">
        <v>3221</v>
      </c>
      <c r="C1624" s="3">
        <v>444604</v>
      </c>
      <c r="D1624">
        <v>27799</v>
      </c>
      <c r="E1624" t="s">
        <v>86</v>
      </c>
    </row>
    <row r="1625" spans="1:5" hidden="1">
      <c r="A1625">
        <v>144052</v>
      </c>
      <c r="B1625" t="s">
        <v>3220</v>
      </c>
      <c r="C1625" s="3">
        <v>444393</v>
      </c>
      <c r="D1625">
        <v>4619</v>
      </c>
      <c r="E1625" t="s">
        <v>52</v>
      </c>
    </row>
    <row r="1626" spans="1:5" hidden="1">
      <c r="A1626">
        <v>392778</v>
      </c>
      <c r="B1626" t="s">
        <v>3219</v>
      </c>
      <c r="C1626" s="3">
        <v>443589</v>
      </c>
      <c r="D1626">
        <v>30428</v>
      </c>
      <c r="E1626" t="s">
        <v>1073</v>
      </c>
    </row>
    <row r="1627" spans="1:5" hidden="1">
      <c r="A1627">
        <v>192558</v>
      </c>
      <c r="B1627" t="s">
        <v>3218</v>
      </c>
      <c r="C1627" s="3">
        <v>443125</v>
      </c>
      <c r="D1627">
        <v>18431</v>
      </c>
      <c r="E1627" t="s">
        <v>52</v>
      </c>
    </row>
    <row r="1628" spans="1:5" hidden="1">
      <c r="A1628">
        <v>891226</v>
      </c>
      <c r="B1628" t="s">
        <v>44</v>
      </c>
      <c r="C1628" s="3">
        <v>443098</v>
      </c>
      <c r="D1628">
        <v>1895</v>
      </c>
      <c r="E1628" t="s">
        <v>390</v>
      </c>
    </row>
    <row r="1629" spans="1:5" hidden="1">
      <c r="A1629">
        <v>3451050</v>
      </c>
      <c r="B1629" t="s">
        <v>3217</v>
      </c>
      <c r="C1629" s="3">
        <v>442292</v>
      </c>
      <c r="D1629">
        <v>58276</v>
      </c>
      <c r="E1629" t="s">
        <v>384</v>
      </c>
    </row>
    <row r="1630" spans="1:5" hidden="1">
      <c r="A1630">
        <v>370020</v>
      </c>
      <c r="B1630" t="s">
        <v>3216</v>
      </c>
      <c r="C1630" s="3">
        <v>442153</v>
      </c>
      <c r="D1630">
        <v>6176</v>
      </c>
      <c r="E1630" t="s">
        <v>164</v>
      </c>
    </row>
    <row r="1631" spans="1:5" hidden="1">
      <c r="A1631">
        <v>297257</v>
      </c>
      <c r="B1631" t="s">
        <v>3215</v>
      </c>
      <c r="C1631" s="3">
        <v>441769</v>
      </c>
      <c r="D1631">
        <v>26967</v>
      </c>
      <c r="E1631" t="s">
        <v>141</v>
      </c>
    </row>
    <row r="1632" spans="1:5" hidden="1">
      <c r="A1632">
        <v>3610718</v>
      </c>
      <c r="B1632" t="s">
        <v>3214</v>
      </c>
      <c r="C1632" s="3">
        <v>441635</v>
      </c>
      <c r="D1632">
        <v>58504</v>
      </c>
      <c r="E1632" t="s">
        <v>325</v>
      </c>
    </row>
    <row r="1633" spans="1:5" hidden="1">
      <c r="A1633">
        <v>1000052</v>
      </c>
      <c r="B1633" t="s">
        <v>3213</v>
      </c>
      <c r="C1633" s="3">
        <v>441212</v>
      </c>
      <c r="D1633">
        <v>12241</v>
      </c>
      <c r="E1633" t="s">
        <v>43</v>
      </c>
    </row>
    <row r="1634" spans="1:5" hidden="1">
      <c r="A1634">
        <v>833749</v>
      </c>
      <c r="B1634" t="s">
        <v>3212</v>
      </c>
      <c r="C1634" s="3">
        <v>441172</v>
      </c>
      <c r="D1634">
        <v>5335</v>
      </c>
      <c r="E1634" t="s">
        <v>145</v>
      </c>
    </row>
    <row r="1635" spans="1:5" hidden="1">
      <c r="A1635">
        <v>630555</v>
      </c>
      <c r="B1635" t="s">
        <v>3211</v>
      </c>
      <c r="C1635" s="3">
        <v>440556</v>
      </c>
      <c r="D1635">
        <v>20311</v>
      </c>
      <c r="E1635" t="s">
        <v>60</v>
      </c>
    </row>
    <row r="1636" spans="1:5" hidden="1">
      <c r="A1636">
        <v>124344</v>
      </c>
      <c r="B1636" t="s">
        <v>3210</v>
      </c>
      <c r="C1636" s="3">
        <v>440454</v>
      </c>
      <c r="D1636">
        <v>13565</v>
      </c>
      <c r="E1636" t="s">
        <v>145</v>
      </c>
    </row>
    <row r="1637" spans="1:5" hidden="1">
      <c r="A1637">
        <v>848248</v>
      </c>
      <c r="B1637" t="s">
        <v>963</v>
      </c>
      <c r="C1637" s="3">
        <v>439922</v>
      </c>
      <c r="D1637">
        <v>19644</v>
      </c>
      <c r="E1637" t="s">
        <v>131</v>
      </c>
    </row>
    <row r="1638" spans="1:5" hidden="1">
      <c r="A1638">
        <v>857811</v>
      </c>
      <c r="B1638" t="s">
        <v>3209</v>
      </c>
      <c r="C1638" s="3">
        <v>439915</v>
      </c>
      <c r="D1638">
        <v>2359</v>
      </c>
      <c r="E1638" t="s">
        <v>86</v>
      </c>
    </row>
    <row r="1639" spans="1:5" hidden="1">
      <c r="A1639">
        <v>3620922</v>
      </c>
      <c r="B1639" t="s">
        <v>3208</v>
      </c>
      <c r="C1639" s="3">
        <v>439784</v>
      </c>
      <c r="D1639">
        <v>58541</v>
      </c>
      <c r="E1639" t="s">
        <v>36</v>
      </c>
    </row>
    <row r="1640" spans="1:5" hidden="1">
      <c r="A1640">
        <v>144678</v>
      </c>
      <c r="B1640" t="s">
        <v>3207</v>
      </c>
      <c r="C1640" s="3">
        <v>439760</v>
      </c>
      <c r="D1640">
        <v>29838</v>
      </c>
      <c r="E1640" t="s">
        <v>76</v>
      </c>
    </row>
    <row r="1641" spans="1:5" hidden="1">
      <c r="A1641">
        <v>796451</v>
      </c>
      <c r="B1641" t="s">
        <v>3206</v>
      </c>
      <c r="C1641" s="3">
        <v>439532</v>
      </c>
      <c r="D1641">
        <v>1635</v>
      </c>
      <c r="E1641" t="s">
        <v>71</v>
      </c>
    </row>
    <row r="1642" spans="1:5" hidden="1">
      <c r="A1642">
        <v>2916534</v>
      </c>
      <c r="B1642" t="s">
        <v>3205</v>
      </c>
      <c r="C1642" s="3">
        <v>439074</v>
      </c>
      <c r="D1642">
        <v>35154</v>
      </c>
      <c r="E1642" t="s">
        <v>36</v>
      </c>
    </row>
    <row r="1643" spans="1:5" hidden="1">
      <c r="A1643">
        <v>714978</v>
      </c>
      <c r="B1643" t="s">
        <v>3204</v>
      </c>
      <c r="C1643" s="3">
        <v>438269</v>
      </c>
      <c r="D1643">
        <v>26922</v>
      </c>
      <c r="E1643" t="s">
        <v>454</v>
      </c>
    </row>
    <row r="1644" spans="1:5" hidden="1">
      <c r="A1644">
        <v>213471</v>
      </c>
      <c r="B1644" t="s">
        <v>3203</v>
      </c>
      <c r="C1644" s="3">
        <v>438075</v>
      </c>
      <c r="D1644">
        <v>27686</v>
      </c>
      <c r="E1644" t="s">
        <v>86</v>
      </c>
    </row>
    <row r="1645" spans="1:5" hidden="1">
      <c r="A1645">
        <v>26176</v>
      </c>
      <c r="B1645" t="s">
        <v>3202</v>
      </c>
      <c r="C1645" s="3">
        <v>438033</v>
      </c>
      <c r="D1645">
        <v>30306</v>
      </c>
      <c r="E1645" t="s">
        <v>384</v>
      </c>
    </row>
    <row r="1646" spans="1:5" hidden="1">
      <c r="A1646">
        <v>3140822</v>
      </c>
      <c r="B1646" t="s">
        <v>2902</v>
      </c>
      <c r="C1646" s="3">
        <v>437989</v>
      </c>
      <c r="D1646">
        <v>57505</v>
      </c>
      <c r="E1646" t="s">
        <v>47</v>
      </c>
    </row>
    <row r="1647" spans="1:5" hidden="1">
      <c r="A1647">
        <v>271529</v>
      </c>
      <c r="B1647" t="s">
        <v>3201</v>
      </c>
      <c r="C1647" s="3">
        <v>437911</v>
      </c>
      <c r="D1647">
        <v>9155</v>
      </c>
      <c r="E1647" t="s">
        <v>275</v>
      </c>
    </row>
    <row r="1648" spans="1:5" hidden="1">
      <c r="A1648">
        <v>963002</v>
      </c>
      <c r="B1648" t="s">
        <v>3200</v>
      </c>
      <c r="C1648" s="3">
        <v>437728</v>
      </c>
      <c r="D1648">
        <v>90311</v>
      </c>
      <c r="E1648" t="s">
        <v>454</v>
      </c>
    </row>
    <row r="1649" spans="1:15" hidden="1">
      <c r="A1649">
        <v>257578</v>
      </c>
      <c r="B1649" t="s">
        <v>2948</v>
      </c>
      <c r="C1649" s="3">
        <v>437320</v>
      </c>
      <c r="D1649">
        <v>31516</v>
      </c>
      <c r="E1649" t="s">
        <v>41</v>
      </c>
    </row>
    <row r="1650" spans="1:15" hidden="1">
      <c r="A1650">
        <v>178851</v>
      </c>
      <c r="B1650" t="s">
        <v>3199</v>
      </c>
      <c r="C1650" s="3">
        <v>437297</v>
      </c>
      <c r="D1650">
        <v>24922</v>
      </c>
      <c r="E1650" t="s">
        <v>54</v>
      </c>
    </row>
    <row r="1651" spans="1:15" hidden="1">
      <c r="A1651">
        <v>47500</v>
      </c>
      <c r="B1651" t="s">
        <v>3198</v>
      </c>
      <c r="C1651" s="3">
        <v>437216</v>
      </c>
      <c r="D1651">
        <v>18038</v>
      </c>
      <c r="E1651" t="s">
        <v>123</v>
      </c>
    </row>
    <row r="1652" spans="1:15" hidden="1">
      <c r="A1652">
        <v>837970</v>
      </c>
      <c r="B1652" t="s">
        <v>3197</v>
      </c>
      <c r="C1652" s="3">
        <v>437117</v>
      </c>
      <c r="D1652">
        <v>27697</v>
      </c>
      <c r="E1652" t="s">
        <v>336</v>
      </c>
    </row>
    <row r="1653" spans="1:15" hidden="1">
      <c r="A1653">
        <v>475354</v>
      </c>
      <c r="B1653" t="s">
        <v>119</v>
      </c>
      <c r="C1653" s="3">
        <v>436494</v>
      </c>
      <c r="D1653">
        <v>342</v>
      </c>
      <c r="E1653" t="s">
        <v>60</v>
      </c>
      <c r="N1653" t="s">
        <v>192</v>
      </c>
      <c r="O1653" s="35"/>
    </row>
    <row r="1654" spans="1:15" hidden="1">
      <c r="A1654">
        <v>182951</v>
      </c>
      <c r="B1654" t="s">
        <v>3196</v>
      </c>
      <c r="C1654" s="3">
        <v>436386</v>
      </c>
      <c r="D1654">
        <v>3126</v>
      </c>
      <c r="E1654" t="s">
        <v>141</v>
      </c>
    </row>
    <row r="1655" spans="1:15" hidden="1">
      <c r="A1655">
        <v>2919898</v>
      </c>
      <c r="B1655" t="s">
        <v>3195</v>
      </c>
      <c r="C1655" s="3">
        <v>436372</v>
      </c>
      <c r="D1655">
        <v>35568</v>
      </c>
      <c r="E1655" t="s">
        <v>139</v>
      </c>
    </row>
    <row r="1656" spans="1:15" hidden="1">
      <c r="A1656">
        <v>898850</v>
      </c>
      <c r="B1656" t="s">
        <v>3194</v>
      </c>
      <c r="C1656" s="3">
        <v>435574</v>
      </c>
      <c r="D1656">
        <v>14029</v>
      </c>
      <c r="E1656" t="s">
        <v>68</v>
      </c>
    </row>
    <row r="1657" spans="1:15" hidden="1">
      <c r="A1657">
        <v>285852</v>
      </c>
      <c r="B1657" t="s">
        <v>3193</v>
      </c>
      <c r="C1657" s="3">
        <v>434907</v>
      </c>
      <c r="D1657">
        <v>4746</v>
      </c>
      <c r="E1657" t="s">
        <v>52</v>
      </c>
    </row>
    <row r="1658" spans="1:15" hidden="1">
      <c r="A1658">
        <v>5069</v>
      </c>
      <c r="B1658" t="s">
        <v>3192</v>
      </c>
      <c r="C1658" s="3">
        <v>434549</v>
      </c>
      <c r="D1658">
        <v>24332</v>
      </c>
      <c r="E1658" t="s">
        <v>384</v>
      </c>
    </row>
    <row r="1659" spans="1:15" hidden="1">
      <c r="A1659">
        <v>324274</v>
      </c>
      <c r="B1659" t="s">
        <v>3191</v>
      </c>
      <c r="C1659" s="3">
        <v>434510</v>
      </c>
      <c r="D1659">
        <v>28567</v>
      </c>
      <c r="E1659" t="s">
        <v>1073</v>
      </c>
    </row>
    <row r="1660" spans="1:15" hidden="1">
      <c r="A1660">
        <v>106452</v>
      </c>
      <c r="B1660" t="s">
        <v>3190</v>
      </c>
      <c r="C1660" s="3">
        <v>433958</v>
      </c>
      <c r="D1660">
        <v>12594</v>
      </c>
      <c r="E1660" t="s">
        <v>129</v>
      </c>
    </row>
    <row r="1661" spans="1:15" hidden="1">
      <c r="A1661">
        <v>951102</v>
      </c>
      <c r="B1661" t="s">
        <v>3189</v>
      </c>
      <c r="C1661" s="3">
        <v>432998</v>
      </c>
      <c r="D1661">
        <v>90245</v>
      </c>
      <c r="E1661" t="s">
        <v>454</v>
      </c>
    </row>
    <row r="1662" spans="1:15" hidden="1">
      <c r="A1662">
        <v>536554</v>
      </c>
      <c r="B1662" t="s">
        <v>3188</v>
      </c>
      <c r="C1662" s="3">
        <v>432921</v>
      </c>
      <c r="D1662">
        <v>17478</v>
      </c>
      <c r="E1662" t="s">
        <v>43</v>
      </c>
    </row>
    <row r="1663" spans="1:15" hidden="1">
      <c r="A1663">
        <v>874050</v>
      </c>
      <c r="B1663" t="s">
        <v>3187</v>
      </c>
      <c r="C1663" s="3">
        <v>432148</v>
      </c>
      <c r="D1663">
        <v>8200</v>
      </c>
      <c r="E1663" t="s">
        <v>66</v>
      </c>
    </row>
    <row r="1664" spans="1:15" hidden="1">
      <c r="A1664">
        <v>755047</v>
      </c>
      <c r="B1664" t="s">
        <v>3186</v>
      </c>
      <c r="C1664" s="3">
        <v>431113</v>
      </c>
      <c r="D1664">
        <v>14370</v>
      </c>
      <c r="E1664" t="s">
        <v>474</v>
      </c>
    </row>
    <row r="1665" spans="1:14" hidden="1">
      <c r="A1665">
        <v>318835</v>
      </c>
      <c r="B1665" t="s">
        <v>3185</v>
      </c>
      <c r="C1665" s="3">
        <v>430363</v>
      </c>
      <c r="D1665">
        <v>27045</v>
      </c>
      <c r="E1665" t="s">
        <v>349</v>
      </c>
    </row>
    <row r="1666" spans="1:14" hidden="1">
      <c r="A1666">
        <v>251745</v>
      </c>
      <c r="B1666" t="s">
        <v>3184</v>
      </c>
      <c r="C1666" s="3">
        <v>429824</v>
      </c>
      <c r="D1666">
        <v>3863</v>
      </c>
      <c r="E1666" t="s">
        <v>131</v>
      </c>
    </row>
    <row r="1667" spans="1:14" hidden="1">
      <c r="A1667">
        <v>273550</v>
      </c>
      <c r="B1667" t="s">
        <v>1557</v>
      </c>
      <c r="C1667" s="3">
        <v>429553</v>
      </c>
      <c r="D1667">
        <v>17672</v>
      </c>
      <c r="E1667" t="s">
        <v>52</v>
      </c>
    </row>
    <row r="1668" spans="1:14" hidden="1">
      <c r="A1668">
        <v>385471</v>
      </c>
      <c r="B1668" t="s">
        <v>3183</v>
      </c>
      <c r="C1668" s="3">
        <v>429463</v>
      </c>
      <c r="D1668">
        <v>31999</v>
      </c>
      <c r="E1668" t="s">
        <v>43</v>
      </c>
    </row>
    <row r="1669" spans="1:14" hidden="1">
      <c r="A1669">
        <v>779360</v>
      </c>
      <c r="B1669" t="s">
        <v>536</v>
      </c>
      <c r="C1669" s="3">
        <v>429254</v>
      </c>
      <c r="D1669">
        <v>17445</v>
      </c>
      <c r="E1669" t="s">
        <v>1470</v>
      </c>
    </row>
    <row r="1670" spans="1:14" hidden="1">
      <c r="A1670">
        <v>2989006</v>
      </c>
      <c r="B1670" t="s">
        <v>3182</v>
      </c>
      <c r="C1670" s="3">
        <v>429160</v>
      </c>
      <c r="D1670">
        <v>57127</v>
      </c>
      <c r="E1670" t="s">
        <v>79</v>
      </c>
    </row>
    <row r="1671" spans="1:14" hidden="1">
      <c r="A1671">
        <v>611451</v>
      </c>
      <c r="B1671" t="s">
        <v>3181</v>
      </c>
      <c r="C1671" s="3">
        <v>429034</v>
      </c>
      <c r="D1671">
        <v>4569</v>
      </c>
      <c r="E1671" t="s">
        <v>71</v>
      </c>
    </row>
    <row r="1672" spans="1:14" hidden="1">
      <c r="A1672">
        <v>339456</v>
      </c>
      <c r="B1672" t="s">
        <v>667</v>
      </c>
      <c r="C1672" s="3">
        <v>428897</v>
      </c>
      <c r="D1672">
        <v>24353</v>
      </c>
      <c r="E1672" t="s">
        <v>141</v>
      </c>
    </row>
    <row r="1673" spans="1:14" hidden="1">
      <c r="A1673">
        <v>27614</v>
      </c>
      <c r="B1673" t="s">
        <v>3180</v>
      </c>
      <c r="C1673" s="3">
        <v>427157</v>
      </c>
      <c r="D1673">
        <v>10663</v>
      </c>
      <c r="E1673" t="s">
        <v>76</v>
      </c>
    </row>
    <row r="1674" spans="1:14" hidden="1">
      <c r="A1674">
        <v>646743</v>
      </c>
      <c r="B1674" t="s">
        <v>907</v>
      </c>
      <c r="C1674" s="3">
        <v>427106</v>
      </c>
      <c r="D1674">
        <v>14633</v>
      </c>
      <c r="E1674" t="s">
        <v>47</v>
      </c>
    </row>
    <row r="1675" spans="1:14" hidden="1">
      <c r="A1675">
        <v>866121</v>
      </c>
      <c r="B1675" t="s">
        <v>3179</v>
      </c>
      <c r="C1675" s="3">
        <v>426878</v>
      </c>
      <c r="D1675">
        <v>445</v>
      </c>
      <c r="E1675" t="s">
        <v>86</v>
      </c>
      <c r="N1675" s="24" t="s">
        <v>192</v>
      </c>
    </row>
    <row r="1676" spans="1:14" hidden="1">
      <c r="A1676">
        <v>709639</v>
      </c>
      <c r="B1676" t="s">
        <v>3178</v>
      </c>
      <c r="C1676" s="3">
        <v>426706</v>
      </c>
      <c r="D1676">
        <v>6091</v>
      </c>
      <c r="E1676" t="s">
        <v>175</v>
      </c>
    </row>
    <row r="1677" spans="1:14" hidden="1">
      <c r="A1677">
        <v>209148</v>
      </c>
      <c r="B1677" t="s">
        <v>3177</v>
      </c>
      <c r="C1677" s="3">
        <v>426469</v>
      </c>
      <c r="D1677">
        <v>3777</v>
      </c>
      <c r="E1677" t="s">
        <v>45</v>
      </c>
    </row>
    <row r="1678" spans="1:14" hidden="1">
      <c r="A1678">
        <v>929932</v>
      </c>
      <c r="B1678" t="s">
        <v>3176</v>
      </c>
      <c r="C1678" s="3">
        <v>426453</v>
      </c>
      <c r="D1678">
        <v>2777</v>
      </c>
      <c r="E1678" t="s">
        <v>84</v>
      </c>
    </row>
    <row r="1679" spans="1:14" hidden="1">
      <c r="A1679">
        <v>169354</v>
      </c>
      <c r="B1679" t="s">
        <v>3175</v>
      </c>
      <c r="C1679" s="3">
        <v>425814</v>
      </c>
      <c r="D1679">
        <v>3103</v>
      </c>
      <c r="E1679" t="s">
        <v>141</v>
      </c>
    </row>
    <row r="1680" spans="1:14" hidden="1">
      <c r="A1680">
        <v>175140</v>
      </c>
      <c r="B1680" t="s">
        <v>1037</v>
      </c>
      <c r="C1680" s="3">
        <v>425790</v>
      </c>
      <c r="D1680">
        <v>11595</v>
      </c>
      <c r="E1680" t="s">
        <v>145</v>
      </c>
    </row>
    <row r="1681" spans="1:14" hidden="1">
      <c r="A1681">
        <v>713476</v>
      </c>
      <c r="B1681" t="s">
        <v>3174</v>
      </c>
      <c r="C1681" s="3">
        <v>425734</v>
      </c>
      <c r="D1681">
        <v>29120</v>
      </c>
      <c r="E1681" t="s">
        <v>145</v>
      </c>
    </row>
    <row r="1682" spans="1:14" hidden="1">
      <c r="A1682">
        <v>207872</v>
      </c>
      <c r="B1682" t="s">
        <v>3173</v>
      </c>
      <c r="C1682" s="3">
        <v>425707</v>
      </c>
      <c r="D1682">
        <v>22738</v>
      </c>
      <c r="E1682" t="s">
        <v>54</v>
      </c>
    </row>
    <row r="1683" spans="1:14" hidden="1">
      <c r="A1683">
        <v>282226</v>
      </c>
      <c r="B1683" t="s">
        <v>3172</v>
      </c>
      <c r="C1683" s="3">
        <v>425369</v>
      </c>
      <c r="D1683">
        <v>1660</v>
      </c>
      <c r="E1683" t="s">
        <v>275</v>
      </c>
    </row>
    <row r="1684" spans="1:14" hidden="1">
      <c r="A1684">
        <v>2756909</v>
      </c>
      <c r="B1684" t="s">
        <v>3171</v>
      </c>
      <c r="C1684" s="3">
        <v>424907</v>
      </c>
      <c r="D1684">
        <v>34876</v>
      </c>
      <c r="E1684" t="s">
        <v>134</v>
      </c>
    </row>
    <row r="1685" spans="1:14" hidden="1">
      <c r="A1685">
        <v>979759</v>
      </c>
      <c r="B1685" t="s">
        <v>3170</v>
      </c>
      <c r="C1685" s="3">
        <v>424900</v>
      </c>
      <c r="D1685">
        <v>3279</v>
      </c>
      <c r="E1685" t="s">
        <v>141</v>
      </c>
    </row>
    <row r="1686" spans="1:14" hidden="1">
      <c r="A1686">
        <v>922344</v>
      </c>
      <c r="B1686" t="s">
        <v>2898</v>
      </c>
      <c r="C1686" s="3">
        <v>424494</v>
      </c>
      <c r="D1686">
        <v>17320</v>
      </c>
      <c r="E1686" t="s">
        <v>45</v>
      </c>
    </row>
    <row r="1687" spans="1:14" hidden="1">
      <c r="A1687">
        <v>390372</v>
      </c>
      <c r="B1687" t="s">
        <v>3169</v>
      </c>
      <c r="C1687" s="3">
        <v>424211</v>
      </c>
      <c r="D1687">
        <v>28780</v>
      </c>
      <c r="E1687" t="s">
        <v>390</v>
      </c>
    </row>
    <row r="1688" spans="1:14" hidden="1">
      <c r="A1688">
        <v>510938</v>
      </c>
      <c r="B1688" t="s">
        <v>3168</v>
      </c>
      <c r="C1688" s="3">
        <v>423476</v>
      </c>
      <c r="D1688">
        <v>3612</v>
      </c>
      <c r="E1688" t="s">
        <v>45</v>
      </c>
    </row>
    <row r="1689" spans="1:14" hidden="1">
      <c r="A1689">
        <v>441050</v>
      </c>
      <c r="B1689" t="s">
        <v>3167</v>
      </c>
      <c r="C1689" s="3">
        <v>423168</v>
      </c>
      <c r="D1689">
        <v>3193</v>
      </c>
      <c r="E1689" t="s">
        <v>141</v>
      </c>
    </row>
    <row r="1690" spans="1:14" hidden="1">
      <c r="A1690">
        <v>907547</v>
      </c>
      <c r="B1690" t="s">
        <v>3166</v>
      </c>
      <c r="C1690" s="3">
        <v>422772</v>
      </c>
      <c r="D1690">
        <v>5295</v>
      </c>
      <c r="E1690" t="s">
        <v>145</v>
      </c>
    </row>
    <row r="1691" spans="1:14" hidden="1">
      <c r="A1691">
        <v>2948058</v>
      </c>
      <c r="B1691" t="s">
        <v>3165</v>
      </c>
      <c r="C1691" s="3">
        <v>422335</v>
      </c>
      <c r="D1691">
        <v>57069</v>
      </c>
      <c r="E1691" t="s">
        <v>106</v>
      </c>
    </row>
    <row r="1692" spans="1:14" hidden="1">
      <c r="A1692">
        <v>697156</v>
      </c>
      <c r="B1692" t="s">
        <v>3164</v>
      </c>
      <c r="C1692" s="3">
        <v>421979</v>
      </c>
      <c r="D1692">
        <v>14492</v>
      </c>
      <c r="E1692" t="s">
        <v>71</v>
      </c>
    </row>
    <row r="1693" spans="1:14" hidden="1">
      <c r="A1693">
        <v>795548</v>
      </c>
      <c r="B1693" t="s">
        <v>154</v>
      </c>
      <c r="C1693" s="3">
        <v>421275</v>
      </c>
      <c r="D1693">
        <v>9047</v>
      </c>
      <c r="E1693" t="s">
        <v>47</v>
      </c>
    </row>
    <row r="1694" spans="1:14" hidden="1">
      <c r="A1694">
        <v>514132</v>
      </c>
      <c r="B1694" t="s">
        <v>491</v>
      </c>
      <c r="C1694" s="3">
        <v>421145</v>
      </c>
      <c r="D1694">
        <v>324</v>
      </c>
      <c r="E1694" t="s">
        <v>106</v>
      </c>
      <c r="N1694" t="s">
        <v>192</v>
      </c>
    </row>
    <row r="1695" spans="1:14" hidden="1">
      <c r="A1695">
        <v>961400</v>
      </c>
      <c r="B1695" t="s">
        <v>3163</v>
      </c>
      <c r="C1695" s="3">
        <v>420909</v>
      </c>
      <c r="D1695">
        <v>17262</v>
      </c>
      <c r="E1695" t="s">
        <v>134</v>
      </c>
    </row>
    <row r="1696" spans="1:14" hidden="1">
      <c r="A1696">
        <v>3277241</v>
      </c>
      <c r="B1696" t="s">
        <v>3162</v>
      </c>
      <c r="C1696" s="3">
        <v>420909</v>
      </c>
      <c r="D1696">
        <v>57672</v>
      </c>
      <c r="E1696" t="s">
        <v>36</v>
      </c>
    </row>
    <row r="1697" spans="1:5" hidden="1">
      <c r="A1697">
        <v>133579</v>
      </c>
      <c r="B1697" t="s">
        <v>3161</v>
      </c>
      <c r="C1697" s="3">
        <v>420561</v>
      </c>
      <c r="D1697">
        <v>30350</v>
      </c>
      <c r="E1697" t="s">
        <v>810</v>
      </c>
    </row>
    <row r="1698" spans="1:5" hidden="1">
      <c r="A1698">
        <v>904171</v>
      </c>
      <c r="B1698" t="s">
        <v>3160</v>
      </c>
      <c r="C1698" s="3">
        <v>420177</v>
      </c>
      <c r="D1698">
        <v>27763</v>
      </c>
      <c r="E1698" t="s">
        <v>86</v>
      </c>
    </row>
    <row r="1699" spans="1:5" hidden="1">
      <c r="A1699">
        <v>448554</v>
      </c>
      <c r="B1699" t="s">
        <v>3159</v>
      </c>
      <c r="C1699" s="3">
        <v>419948</v>
      </c>
      <c r="D1699">
        <v>25621</v>
      </c>
      <c r="E1699" t="s">
        <v>141</v>
      </c>
    </row>
    <row r="1700" spans="1:5" hidden="1">
      <c r="A1700">
        <v>3455227</v>
      </c>
      <c r="B1700" t="s">
        <v>2253</v>
      </c>
      <c r="C1700" s="3">
        <v>419943</v>
      </c>
      <c r="D1700">
        <v>58297</v>
      </c>
      <c r="E1700" t="s">
        <v>384</v>
      </c>
    </row>
    <row r="1701" spans="1:5" hidden="1">
      <c r="A1701">
        <v>999935</v>
      </c>
      <c r="B1701" t="s">
        <v>3158</v>
      </c>
      <c r="C1701" s="3">
        <v>419729</v>
      </c>
      <c r="D1701">
        <v>1700</v>
      </c>
      <c r="E1701" t="s">
        <v>175</v>
      </c>
    </row>
    <row r="1702" spans="1:5" hidden="1">
      <c r="A1702">
        <v>945026</v>
      </c>
      <c r="B1702" t="s">
        <v>3157</v>
      </c>
      <c r="C1702" s="3">
        <v>419315</v>
      </c>
      <c r="D1702">
        <v>14333</v>
      </c>
      <c r="E1702" t="s">
        <v>86</v>
      </c>
    </row>
    <row r="1703" spans="1:5" hidden="1">
      <c r="A1703">
        <v>3807880</v>
      </c>
      <c r="B1703" t="s">
        <v>3156</v>
      </c>
      <c r="C1703" s="3">
        <v>419239</v>
      </c>
      <c r="D1703">
        <v>58811</v>
      </c>
      <c r="E1703" t="s">
        <v>349</v>
      </c>
    </row>
    <row r="1704" spans="1:5" hidden="1">
      <c r="A1704">
        <v>228279</v>
      </c>
      <c r="B1704" t="s">
        <v>1978</v>
      </c>
      <c r="C1704" s="3">
        <v>419028</v>
      </c>
      <c r="D1704">
        <v>29839</v>
      </c>
      <c r="E1704" t="s">
        <v>41</v>
      </c>
    </row>
    <row r="1705" spans="1:5" hidden="1">
      <c r="A1705">
        <v>646172</v>
      </c>
      <c r="B1705" t="s">
        <v>3155</v>
      </c>
      <c r="C1705" s="3">
        <v>418729</v>
      </c>
      <c r="D1705">
        <v>28859</v>
      </c>
      <c r="E1705" t="s">
        <v>275</v>
      </c>
    </row>
    <row r="1706" spans="1:5" hidden="1">
      <c r="A1706">
        <v>2765602</v>
      </c>
      <c r="B1706" t="s">
        <v>3154</v>
      </c>
      <c r="C1706" s="3">
        <v>418324</v>
      </c>
      <c r="D1706">
        <v>34899</v>
      </c>
      <c r="E1706" t="s">
        <v>349</v>
      </c>
    </row>
    <row r="1707" spans="1:5" hidden="1">
      <c r="A1707">
        <v>1440117</v>
      </c>
      <c r="B1707" t="s">
        <v>3153</v>
      </c>
      <c r="C1707" s="3">
        <v>418292</v>
      </c>
      <c r="D1707">
        <v>32838</v>
      </c>
      <c r="E1707" t="s">
        <v>275</v>
      </c>
    </row>
    <row r="1708" spans="1:5" hidden="1">
      <c r="A1708">
        <v>680130</v>
      </c>
      <c r="B1708" t="s">
        <v>3152</v>
      </c>
      <c r="C1708" s="3">
        <v>418130</v>
      </c>
      <c r="D1708">
        <v>8033</v>
      </c>
      <c r="E1708" t="s">
        <v>79</v>
      </c>
    </row>
    <row r="1709" spans="1:5" hidden="1">
      <c r="A1709">
        <v>545604</v>
      </c>
      <c r="B1709" t="s">
        <v>3151</v>
      </c>
      <c r="C1709" s="3">
        <v>417934</v>
      </c>
      <c r="D1709">
        <v>18229</v>
      </c>
      <c r="E1709" t="s">
        <v>134</v>
      </c>
    </row>
    <row r="1710" spans="1:5" hidden="1">
      <c r="A1710">
        <v>208570</v>
      </c>
      <c r="B1710" t="s">
        <v>3150</v>
      </c>
      <c r="C1710" s="3">
        <v>417227</v>
      </c>
      <c r="D1710">
        <v>30722</v>
      </c>
      <c r="E1710" t="s">
        <v>384</v>
      </c>
    </row>
    <row r="1711" spans="1:5" hidden="1">
      <c r="A1711">
        <v>944627</v>
      </c>
      <c r="B1711" t="s">
        <v>3149</v>
      </c>
      <c r="C1711" s="3">
        <v>417203</v>
      </c>
      <c r="D1711">
        <v>14507</v>
      </c>
      <c r="E1711" t="s">
        <v>164</v>
      </c>
    </row>
    <row r="1712" spans="1:5" hidden="1">
      <c r="A1712">
        <v>593249</v>
      </c>
      <c r="B1712" t="s">
        <v>612</v>
      </c>
      <c r="C1712" s="3">
        <v>417025</v>
      </c>
      <c r="D1712">
        <v>15871</v>
      </c>
      <c r="E1712" t="s">
        <v>106</v>
      </c>
    </row>
    <row r="1713" spans="1:14" hidden="1">
      <c r="A1713">
        <v>75558</v>
      </c>
      <c r="B1713" t="s">
        <v>3148</v>
      </c>
      <c r="C1713" s="3">
        <v>416852</v>
      </c>
      <c r="D1713">
        <v>3086</v>
      </c>
      <c r="E1713" t="s">
        <v>141</v>
      </c>
    </row>
    <row r="1714" spans="1:14" hidden="1">
      <c r="A1714">
        <v>129910</v>
      </c>
      <c r="B1714" t="s">
        <v>765</v>
      </c>
      <c r="C1714" s="3">
        <v>416824</v>
      </c>
      <c r="D1714">
        <v>8785</v>
      </c>
      <c r="E1714" t="s">
        <v>139</v>
      </c>
    </row>
    <row r="1715" spans="1:14" hidden="1">
      <c r="A1715">
        <v>623454</v>
      </c>
      <c r="B1715" t="s">
        <v>3147</v>
      </c>
      <c r="C1715" s="3">
        <v>416746</v>
      </c>
      <c r="D1715">
        <v>1184</v>
      </c>
      <c r="E1715" t="s">
        <v>141</v>
      </c>
    </row>
    <row r="1716" spans="1:14" hidden="1">
      <c r="A1716">
        <v>583268</v>
      </c>
      <c r="B1716" t="s">
        <v>3146</v>
      </c>
      <c r="C1716" s="3">
        <v>416073</v>
      </c>
      <c r="D1716">
        <v>10344</v>
      </c>
      <c r="E1716" t="s">
        <v>141</v>
      </c>
    </row>
    <row r="1717" spans="1:14" hidden="1">
      <c r="A1717">
        <v>109574</v>
      </c>
      <c r="B1717" t="s">
        <v>3145</v>
      </c>
      <c r="C1717" s="3">
        <v>415913</v>
      </c>
      <c r="D1717">
        <v>26411</v>
      </c>
      <c r="E1717" t="s">
        <v>454</v>
      </c>
    </row>
    <row r="1718" spans="1:14" hidden="1">
      <c r="A1718">
        <v>721350</v>
      </c>
      <c r="B1718" t="s">
        <v>3144</v>
      </c>
      <c r="C1718" s="3">
        <v>415815</v>
      </c>
      <c r="D1718">
        <v>8387</v>
      </c>
      <c r="E1718" t="s">
        <v>136</v>
      </c>
    </row>
    <row r="1719" spans="1:14" hidden="1">
      <c r="A1719">
        <v>2068107</v>
      </c>
      <c r="B1719" t="s">
        <v>3143</v>
      </c>
      <c r="C1719" s="3">
        <v>415684</v>
      </c>
      <c r="D1719">
        <v>33823</v>
      </c>
      <c r="E1719" t="s">
        <v>54</v>
      </c>
    </row>
    <row r="1720" spans="1:14" hidden="1">
      <c r="A1720">
        <v>1479470</v>
      </c>
      <c r="B1720" t="s">
        <v>3142</v>
      </c>
      <c r="C1720" s="3">
        <v>415569</v>
      </c>
      <c r="D1720">
        <v>33136</v>
      </c>
      <c r="E1720" t="s">
        <v>86</v>
      </c>
    </row>
    <row r="1721" spans="1:14" hidden="1">
      <c r="A1721">
        <v>220059</v>
      </c>
      <c r="B1721" t="s">
        <v>3141</v>
      </c>
      <c r="C1721" s="3">
        <v>415474</v>
      </c>
      <c r="D1721">
        <v>5280</v>
      </c>
      <c r="E1721" t="s">
        <v>66</v>
      </c>
    </row>
    <row r="1722" spans="1:14" hidden="1">
      <c r="A1722">
        <v>227777</v>
      </c>
      <c r="B1722" t="s">
        <v>3140</v>
      </c>
      <c r="C1722" s="3">
        <v>413903</v>
      </c>
      <c r="D1722">
        <v>29835</v>
      </c>
      <c r="E1722" t="s">
        <v>454</v>
      </c>
    </row>
    <row r="1723" spans="1:14" hidden="1">
      <c r="A1723">
        <v>652043</v>
      </c>
      <c r="B1723" t="s">
        <v>3139</v>
      </c>
      <c r="C1723" s="3">
        <v>412439</v>
      </c>
      <c r="D1723">
        <v>11767</v>
      </c>
      <c r="E1723" t="s">
        <v>47</v>
      </c>
    </row>
    <row r="1724" spans="1:14" hidden="1">
      <c r="A1724">
        <v>12030</v>
      </c>
      <c r="B1724" t="s">
        <v>3138</v>
      </c>
      <c r="C1724" s="3">
        <v>411952</v>
      </c>
      <c r="D1724">
        <v>17011</v>
      </c>
      <c r="E1724" t="s">
        <v>79</v>
      </c>
    </row>
    <row r="1725" spans="1:14" hidden="1">
      <c r="A1725">
        <v>991621</v>
      </c>
      <c r="B1725" t="s">
        <v>3137</v>
      </c>
      <c r="C1725" s="3">
        <v>411643</v>
      </c>
      <c r="D1725">
        <v>823</v>
      </c>
      <c r="E1725" t="s">
        <v>325</v>
      </c>
      <c r="N1725" s="24" t="s">
        <v>192</v>
      </c>
    </row>
    <row r="1726" spans="1:14" hidden="1">
      <c r="A1726">
        <v>744854</v>
      </c>
      <c r="B1726" t="s">
        <v>491</v>
      </c>
      <c r="C1726" s="3">
        <v>411286</v>
      </c>
      <c r="D1726">
        <v>16817</v>
      </c>
      <c r="E1726" t="s">
        <v>141</v>
      </c>
    </row>
    <row r="1727" spans="1:14" hidden="1">
      <c r="A1727">
        <v>2800491</v>
      </c>
      <c r="B1727" t="s">
        <v>3136</v>
      </c>
      <c r="C1727" s="3">
        <v>411250</v>
      </c>
      <c r="D1727">
        <v>35052</v>
      </c>
      <c r="E1727" t="s">
        <v>349</v>
      </c>
    </row>
    <row r="1728" spans="1:14" hidden="1">
      <c r="A1728">
        <v>246956</v>
      </c>
      <c r="B1728" t="s">
        <v>3135</v>
      </c>
      <c r="C1728" s="3">
        <v>410866</v>
      </c>
      <c r="D1728">
        <v>9465</v>
      </c>
      <c r="E1728" t="s">
        <v>68</v>
      </c>
    </row>
    <row r="1729" spans="1:5" hidden="1">
      <c r="A1729">
        <v>206174</v>
      </c>
      <c r="B1729" t="s">
        <v>3134</v>
      </c>
      <c r="C1729" s="3">
        <v>410578</v>
      </c>
      <c r="D1729">
        <v>28701</v>
      </c>
      <c r="E1729" t="s">
        <v>86</v>
      </c>
    </row>
    <row r="1730" spans="1:5" hidden="1">
      <c r="A1730">
        <v>75446</v>
      </c>
      <c r="B1730" t="s">
        <v>3133</v>
      </c>
      <c r="C1730" s="3">
        <v>410576</v>
      </c>
      <c r="D1730">
        <v>9099</v>
      </c>
      <c r="E1730" t="s">
        <v>47</v>
      </c>
    </row>
    <row r="1731" spans="1:5" hidden="1">
      <c r="A1731">
        <v>119872</v>
      </c>
      <c r="B1731" t="s">
        <v>3132</v>
      </c>
      <c r="C1731" s="3">
        <v>410216</v>
      </c>
      <c r="D1731">
        <v>29744</v>
      </c>
      <c r="E1731" t="s">
        <v>123</v>
      </c>
    </row>
    <row r="1732" spans="1:5" hidden="1">
      <c r="A1732">
        <v>3386536</v>
      </c>
      <c r="B1732" t="s">
        <v>3131</v>
      </c>
      <c r="C1732" s="3">
        <v>410115</v>
      </c>
      <c r="D1732">
        <v>58088</v>
      </c>
      <c r="E1732" t="s">
        <v>84</v>
      </c>
    </row>
    <row r="1733" spans="1:5" hidden="1">
      <c r="A1733">
        <v>2349459</v>
      </c>
      <c r="B1733" t="s">
        <v>800</v>
      </c>
      <c r="C1733" s="3">
        <v>408583</v>
      </c>
      <c r="D1733">
        <v>34116</v>
      </c>
      <c r="E1733" t="s">
        <v>79</v>
      </c>
    </row>
    <row r="1734" spans="1:5" hidden="1">
      <c r="A1734">
        <v>637554</v>
      </c>
      <c r="B1734" t="s">
        <v>3130</v>
      </c>
      <c r="C1734" s="3">
        <v>408475</v>
      </c>
      <c r="D1734">
        <v>18592</v>
      </c>
      <c r="E1734" t="s">
        <v>68</v>
      </c>
    </row>
    <row r="1735" spans="1:5" hidden="1">
      <c r="A1735">
        <v>136338</v>
      </c>
      <c r="B1735" t="s">
        <v>3129</v>
      </c>
      <c r="C1735" s="3">
        <v>408227</v>
      </c>
      <c r="D1735">
        <v>9319</v>
      </c>
      <c r="E1735" t="s">
        <v>336</v>
      </c>
    </row>
    <row r="1736" spans="1:5" hidden="1">
      <c r="A1736">
        <v>978622</v>
      </c>
      <c r="B1736" t="s">
        <v>3128</v>
      </c>
      <c r="C1736" s="3">
        <v>407656</v>
      </c>
      <c r="D1736">
        <v>7910</v>
      </c>
      <c r="E1736" t="s">
        <v>86</v>
      </c>
    </row>
    <row r="1737" spans="1:5" hidden="1">
      <c r="A1737">
        <v>3645840</v>
      </c>
      <c r="B1737" t="s">
        <v>3127</v>
      </c>
      <c r="C1737" s="3">
        <v>407629</v>
      </c>
      <c r="D1737">
        <v>58687</v>
      </c>
      <c r="E1737" t="s">
        <v>79</v>
      </c>
    </row>
    <row r="1738" spans="1:5" hidden="1">
      <c r="A1738">
        <v>790703</v>
      </c>
      <c r="B1738" t="s">
        <v>3126</v>
      </c>
      <c r="C1738" s="3">
        <v>407625</v>
      </c>
      <c r="D1738">
        <v>33645</v>
      </c>
      <c r="E1738" t="s">
        <v>454</v>
      </c>
    </row>
    <row r="1739" spans="1:5" hidden="1">
      <c r="A1739">
        <v>145844</v>
      </c>
      <c r="B1739" t="s">
        <v>3125</v>
      </c>
      <c r="C1739" s="3">
        <v>406921</v>
      </c>
      <c r="D1739">
        <v>5768</v>
      </c>
      <c r="E1739" t="s">
        <v>41</v>
      </c>
    </row>
    <row r="1740" spans="1:5" hidden="1">
      <c r="A1740">
        <v>521158</v>
      </c>
      <c r="B1740" t="s">
        <v>3124</v>
      </c>
      <c r="C1740" s="3">
        <v>406654</v>
      </c>
      <c r="D1740">
        <v>13919</v>
      </c>
      <c r="E1740" t="s">
        <v>141</v>
      </c>
    </row>
    <row r="1741" spans="1:5" hidden="1">
      <c r="A1741">
        <v>504311</v>
      </c>
      <c r="B1741" t="s">
        <v>3123</v>
      </c>
      <c r="C1741" s="3">
        <v>406204</v>
      </c>
      <c r="D1741">
        <v>2285</v>
      </c>
      <c r="E1741" t="s">
        <v>76</v>
      </c>
    </row>
    <row r="1742" spans="1:5" hidden="1">
      <c r="A1742">
        <v>300960</v>
      </c>
      <c r="B1742" t="s">
        <v>3122</v>
      </c>
      <c r="C1742" s="3">
        <v>405330</v>
      </c>
      <c r="D1742">
        <v>26403</v>
      </c>
      <c r="E1742" t="s">
        <v>1232</v>
      </c>
    </row>
    <row r="1743" spans="1:5" hidden="1">
      <c r="A1743">
        <v>520777</v>
      </c>
      <c r="B1743" t="s">
        <v>907</v>
      </c>
      <c r="C1743" s="3">
        <v>404933</v>
      </c>
      <c r="D1743">
        <v>28841</v>
      </c>
      <c r="E1743" t="s">
        <v>45</v>
      </c>
    </row>
    <row r="1744" spans="1:5" hidden="1">
      <c r="A1744">
        <v>649874</v>
      </c>
      <c r="B1744" t="s">
        <v>3121</v>
      </c>
      <c r="C1744" s="3">
        <v>404765</v>
      </c>
      <c r="D1744">
        <v>28068</v>
      </c>
      <c r="E1744" t="s">
        <v>45</v>
      </c>
    </row>
    <row r="1745" spans="1:15" hidden="1">
      <c r="A1745">
        <v>262059</v>
      </c>
      <c r="B1745" t="s">
        <v>3120</v>
      </c>
      <c r="C1745" s="3">
        <v>404630</v>
      </c>
      <c r="D1745">
        <v>2326</v>
      </c>
      <c r="E1745" t="s">
        <v>68</v>
      </c>
    </row>
    <row r="1746" spans="1:15" hidden="1">
      <c r="A1746">
        <v>746513</v>
      </c>
      <c r="B1746" t="s">
        <v>3119</v>
      </c>
      <c r="C1746" s="3">
        <v>404316</v>
      </c>
      <c r="D1746">
        <v>20281</v>
      </c>
      <c r="E1746" t="s">
        <v>139</v>
      </c>
    </row>
    <row r="1747" spans="1:15" hidden="1">
      <c r="A1747">
        <v>3010000</v>
      </c>
      <c r="B1747" t="s">
        <v>3118</v>
      </c>
      <c r="C1747" s="3">
        <v>404304</v>
      </c>
      <c r="D1747">
        <v>35479</v>
      </c>
      <c r="E1747" t="s">
        <v>1073</v>
      </c>
    </row>
    <row r="1748" spans="1:15" hidden="1">
      <c r="A1748">
        <v>3288452</v>
      </c>
      <c r="B1748" t="s">
        <v>3117</v>
      </c>
      <c r="C1748" s="3">
        <v>404214</v>
      </c>
      <c r="D1748">
        <v>57874</v>
      </c>
      <c r="E1748" t="s">
        <v>175</v>
      </c>
    </row>
    <row r="1749" spans="1:15" hidden="1">
      <c r="A1749">
        <v>192147</v>
      </c>
      <c r="B1749" t="s">
        <v>3116</v>
      </c>
      <c r="C1749" s="3">
        <v>404066</v>
      </c>
      <c r="D1749">
        <v>8738</v>
      </c>
      <c r="E1749" t="s">
        <v>131</v>
      </c>
    </row>
    <row r="1750" spans="1:15" hidden="1">
      <c r="A1750">
        <v>755252</v>
      </c>
      <c r="B1750" t="s">
        <v>3115</v>
      </c>
      <c r="C1750" s="3">
        <v>403601</v>
      </c>
      <c r="D1750">
        <v>9322</v>
      </c>
      <c r="E1750" t="s">
        <v>336</v>
      </c>
    </row>
    <row r="1751" spans="1:15" hidden="1">
      <c r="A1751">
        <v>416674</v>
      </c>
      <c r="B1751" t="s">
        <v>3114</v>
      </c>
      <c r="C1751" s="3">
        <v>403406</v>
      </c>
      <c r="D1751">
        <v>29771</v>
      </c>
      <c r="E1751" t="s">
        <v>34</v>
      </c>
    </row>
    <row r="1752" spans="1:15" hidden="1">
      <c r="A1752">
        <v>2007991</v>
      </c>
      <c r="B1752" t="s">
        <v>1248</v>
      </c>
      <c r="C1752" s="3">
        <v>403279</v>
      </c>
      <c r="D1752">
        <v>33753</v>
      </c>
      <c r="E1752" t="s">
        <v>45</v>
      </c>
    </row>
    <row r="1753" spans="1:15" hidden="1">
      <c r="A1753">
        <v>901358</v>
      </c>
      <c r="B1753" t="s">
        <v>3113</v>
      </c>
      <c r="C1753" s="3">
        <v>403053</v>
      </c>
      <c r="D1753">
        <v>19254</v>
      </c>
      <c r="E1753" t="s">
        <v>66</v>
      </c>
    </row>
    <row r="1754" spans="1:15" hidden="1">
      <c r="A1754">
        <v>732758</v>
      </c>
      <c r="B1754" t="s">
        <v>3112</v>
      </c>
      <c r="C1754" s="3">
        <v>402964</v>
      </c>
      <c r="D1754">
        <v>23210</v>
      </c>
      <c r="E1754" t="s">
        <v>129</v>
      </c>
    </row>
    <row r="1755" spans="1:15" hidden="1">
      <c r="A1755">
        <v>317258</v>
      </c>
      <c r="B1755" t="s">
        <v>3111</v>
      </c>
      <c r="C1755" s="3">
        <v>402142</v>
      </c>
      <c r="D1755">
        <v>15489</v>
      </c>
      <c r="E1755" t="s">
        <v>71</v>
      </c>
    </row>
    <row r="1756" spans="1:15" hidden="1">
      <c r="A1756">
        <v>456157</v>
      </c>
      <c r="B1756" t="s">
        <v>3110</v>
      </c>
      <c r="C1756" s="3">
        <v>401776</v>
      </c>
      <c r="D1756">
        <v>5347</v>
      </c>
      <c r="E1756" t="s">
        <v>145</v>
      </c>
    </row>
    <row r="1757" spans="1:15" hidden="1">
      <c r="A1757">
        <v>597313</v>
      </c>
      <c r="B1757" t="s">
        <v>3109</v>
      </c>
      <c r="C1757" s="3">
        <v>401405</v>
      </c>
      <c r="D1757">
        <v>444</v>
      </c>
      <c r="E1757" t="s">
        <v>86</v>
      </c>
      <c r="N1757" s="24" t="s">
        <v>192</v>
      </c>
      <c r="O1757" t="s">
        <v>3108</v>
      </c>
    </row>
    <row r="1758" spans="1:15" hidden="1">
      <c r="A1758">
        <v>935111</v>
      </c>
      <c r="B1758" t="s">
        <v>3107</v>
      </c>
      <c r="C1758" s="3">
        <v>400903</v>
      </c>
      <c r="D1758">
        <v>7391</v>
      </c>
      <c r="E1758" t="s">
        <v>86</v>
      </c>
    </row>
    <row r="1759" spans="1:15" hidden="1">
      <c r="A1759">
        <v>54058</v>
      </c>
      <c r="B1759" t="s">
        <v>3106</v>
      </c>
      <c r="C1759" s="3">
        <v>399874</v>
      </c>
      <c r="D1759">
        <v>1868</v>
      </c>
      <c r="E1759" t="s">
        <v>52</v>
      </c>
    </row>
    <row r="1760" spans="1:15" hidden="1">
      <c r="A1760">
        <v>2339599</v>
      </c>
      <c r="B1760" t="s">
        <v>3105</v>
      </c>
      <c r="C1760" s="3">
        <v>399653</v>
      </c>
      <c r="D1760">
        <v>34074</v>
      </c>
      <c r="E1760" t="s">
        <v>145</v>
      </c>
    </row>
    <row r="1761" spans="1:5" hidden="1">
      <c r="A1761">
        <v>573036</v>
      </c>
      <c r="B1761" t="s">
        <v>3104</v>
      </c>
      <c r="C1761" s="3">
        <v>399522</v>
      </c>
      <c r="D1761">
        <v>18143</v>
      </c>
      <c r="E1761" t="s">
        <v>79</v>
      </c>
    </row>
    <row r="1762" spans="1:5" hidden="1">
      <c r="A1762">
        <v>483751</v>
      </c>
      <c r="B1762" t="s">
        <v>3103</v>
      </c>
      <c r="C1762" s="3">
        <v>399161</v>
      </c>
      <c r="D1762">
        <v>17068</v>
      </c>
      <c r="E1762" t="s">
        <v>52</v>
      </c>
    </row>
    <row r="1763" spans="1:5" hidden="1">
      <c r="A1763">
        <v>51842</v>
      </c>
      <c r="B1763" t="s">
        <v>3102</v>
      </c>
      <c r="C1763" s="3">
        <v>398310</v>
      </c>
      <c r="D1763">
        <v>14445</v>
      </c>
      <c r="E1763" t="s">
        <v>145</v>
      </c>
    </row>
    <row r="1764" spans="1:5" hidden="1">
      <c r="A1764">
        <v>3217331</v>
      </c>
      <c r="B1764" t="s">
        <v>3101</v>
      </c>
      <c r="C1764" s="3">
        <v>397767</v>
      </c>
      <c r="D1764">
        <v>57540</v>
      </c>
      <c r="E1764" t="s">
        <v>84</v>
      </c>
    </row>
    <row r="1765" spans="1:5" hidden="1">
      <c r="A1765">
        <v>453446</v>
      </c>
      <c r="B1765" t="s">
        <v>3100</v>
      </c>
      <c r="C1765" s="3">
        <v>397647</v>
      </c>
      <c r="D1765">
        <v>3873</v>
      </c>
      <c r="E1765" t="s">
        <v>131</v>
      </c>
    </row>
    <row r="1766" spans="1:5" hidden="1">
      <c r="A1766">
        <v>3357385</v>
      </c>
      <c r="B1766" t="s">
        <v>3099</v>
      </c>
      <c r="C1766" s="3">
        <v>397346</v>
      </c>
      <c r="D1766">
        <v>58069</v>
      </c>
      <c r="E1766" t="s">
        <v>384</v>
      </c>
    </row>
    <row r="1767" spans="1:5" hidden="1">
      <c r="A1767">
        <v>662949</v>
      </c>
      <c r="B1767" t="s">
        <v>1565</v>
      </c>
      <c r="C1767" s="3">
        <v>396938</v>
      </c>
      <c r="D1767">
        <v>15808</v>
      </c>
      <c r="E1767" t="s">
        <v>47</v>
      </c>
    </row>
    <row r="1768" spans="1:5" hidden="1">
      <c r="A1768">
        <v>131436</v>
      </c>
      <c r="B1768" t="s">
        <v>800</v>
      </c>
      <c r="C1768" s="3">
        <v>395367</v>
      </c>
      <c r="D1768">
        <v>9620</v>
      </c>
      <c r="E1768" t="s">
        <v>349</v>
      </c>
    </row>
    <row r="1769" spans="1:5" hidden="1">
      <c r="A1769">
        <v>712273</v>
      </c>
      <c r="B1769" t="s">
        <v>3098</v>
      </c>
      <c r="C1769" s="3">
        <v>395246</v>
      </c>
      <c r="D1769">
        <v>28934</v>
      </c>
      <c r="E1769" t="s">
        <v>76</v>
      </c>
    </row>
    <row r="1770" spans="1:5" hidden="1">
      <c r="A1770">
        <v>925653</v>
      </c>
      <c r="B1770" t="s">
        <v>3097</v>
      </c>
      <c r="C1770" s="3">
        <v>395158</v>
      </c>
      <c r="D1770">
        <v>18576</v>
      </c>
      <c r="E1770" t="s">
        <v>141</v>
      </c>
    </row>
    <row r="1771" spans="1:5" hidden="1">
      <c r="A1771">
        <v>3340725</v>
      </c>
      <c r="B1771" t="s">
        <v>3096</v>
      </c>
      <c r="C1771" s="3">
        <v>394658</v>
      </c>
      <c r="D1771">
        <v>57807</v>
      </c>
      <c r="E1771" t="s">
        <v>36</v>
      </c>
    </row>
    <row r="1772" spans="1:5" hidden="1">
      <c r="A1772">
        <v>3034257</v>
      </c>
      <c r="B1772" t="s">
        <v>3095</v>
      </c>
      <c r="C1772" s="3">
        <v>394595</v>
      </c>
      <c r="D1772">
        <v>57124</v>
      </c>
      <c r="E1772" t="s">
        <v>84</v>
      </c>
    </row>
    <row r="1773" spans="1:5" hidden="1">
      <c r="A1773">
        <v>55336</v>
      </c>
      <c r="B1773" t="s">
        <v>3094</v>
      </c>
      <c r="C1773" s="3">
        <v>394487</v>
      </c>
      <c r="D1773">
        <v>16539</v>
      </c>
      <c r="E1773" t="s">
        <v>336</v>
      </c>
    </row>
    <row r="1774" spans="1:5" hidden="1">
      <c r="A1774">
        <v>830748</v>
      </c>
      <c r="B1774" t="s">
        <v>3093</v>
      </c>
      <c r="C1774" s="3">
        <v>394171</v>
      </c>
      <c r="D1774">
        <v>12113</v>
      </c>
      <c r="E1774" t="s">
        <v>45</v>
      </c>
    </row>
    <row r="1775" spans="1:5" hidden="1">
      <c r="A1775">
        <v>865151</v>
      </c>
      <c r="B1775" t="s">
        <v>3092</v>
      </c>
      <c r="C1775" s="3">
        <v>394059</v>
      </c>
      <c r="D1775">
        <v>12616</v>
      </c>
      <c r="E1775" t="s">
        <v>71</v>
      </c>
    </row>
    <row r="1776" spans="1:5" hidden="1">
      <c r="A1776">
        <v>209858</v>
      </c>
      <c r="B1776" t="s">
        <v>3091</v>
      </c>
      <c r="C1776" s="3">
        <v>393610</v>
      </c>
      <c r="D1776">
        <v>11492</v>
      </c>
      <c r="E1776" t="s">
        <v>39</v>
      </c>
    </row>
    <row r="1777" spans="1:5" hidden="1">
      <c r="A1777">
        <v>130345</v>
      </c>
      <c r="B1777" t="s">
        <v>102</v>
      </c>
      <c r="C1777" s="3">
        <v>393464</v>
      </c>
      <c r="D1777">
        <v>9536</v>
      </c>
      <c r="E1777" t="s">
        <v>145</v>
      </c>
    </row>
    <row r="1778" spans="1:5" hidden="1">
      <c r="A1778">
        <v>955977</v>
      </c>
      <c r="B1778" t="s">
        <v>3090</v>
      </c>
      <c r="C1778" s="3">
        <v>393228</v>
      </c>
      <c r="D1778">
        <v>29087</v>
      </c>
      <c r="E1778" t="s">
        <v>39</v>
      </c>
    </row>
    <row r="1779" spans="1:5" hidden="1">
      <c r="A1779">
        <v>858528</v>
      </c>
      <c r="B1779" t="s">
        <v>3089</v>
      </c>
      <c r="C1779" s="3">
        <v>392344</v>
      </c>
      <c r="D1779">
        <v>9507</v>
      </c>
      <c r="E1779" t="s">
        <v>325</v>
      </c>
    </row>
    <row r="1780" spans="1:5" hidden="1">
      <c r="A1780">
        <v>125154</v>
      </c>
      <c r="B1780" t="s">
        <v>3088</v>
      </c>
      <c r="C1780" s="3">
        <v>391891</v>
      </c>
      <c r="D1780">
        <v>16416</v>
      </c>
      <c r="E1780" t="s">
        <v>68</v>
      </c>
    </row>
    <row r="1781" spans="1:5" hidden="1">
      <c r="A1781">
        <v>880855</v>
      </c>
      <c r="B1781" t="s">
        <v>3087</v>
      </c>
      <c r="C1781" s="3">
        <v>391852</v>
      </c>
      <c r="D1781">
        <v>1655</v>
      </c>
      <c r="E1781" t="s">
        <v>71</v>
      </c>
    </row>
    <row r="1782" spans="1:5" hidden="1">
      <c r="A1782">
        <v>580548</v>
      </c>
      <c r="B1782" t="s">
        <v>3086</v>
      </c>
      <c r="C1782" s="3">
        <v>391515</v>
      </c>
      <c r="D1782">
        <v>13264</v>
      </c>
      <c r="E1782" t="s">
        <v>145</v>
      </c>
    </row>
    <row r="1783" spans="1:5" hidden="1">
      <c r="A1783">
        <v>76854</v>
      </c>
      <c r="B1783" t="s">
        <v>3085</v>
      </c>
      <c r="C1783" s="3">
        <v>391271</v>
      </c>
      <c r="D1783">
        <v>22065</v>
      </c>
      <c r="E1783" t="s">
        <v>68</v>
      </c>
    </row>
    <row r="1784" spans="1:5" hidden="1">
      <c r="A1784">
        <v>829050</v>
      </c>
      <c r="B1784" t="s">
        <v>3084</v>
      </c>
      <c r="C1784" s="3">
        <v>391122</v>
      </c>
      <c r="D1784">
        <v>4146</v>
      </c>
      <c r="E1784" t="s">
        <v>68</v>
      </c>
    </row>
    <row r="1785" spans="1:5" hidden="1">
      <c r="A1785">
        <v>288358</v>
      </c>
      <c r="B1785" t="s">
        <v>3083</v>
      </c>
      <c r="C1785" s="3">
        <v>390919</v>
      </c>
      <c r="D1785">
        <v>4218</v>
      </c>
      <c r="E1785" t="s">
        <v>68</v>
      </c>
    </row>
    <row r="1786" spans="1:5" hidden="1">
      <c r="A1786">
        <v>80150</v>
      </c>
      <c r="B1786" t="s">
        <v>1190</v>
      </c>
      <c r="C1786" s="3">
        <v>390811</v>
      </c>
      <c r="D1786">
        <v>1122</v>
      </c>
      <c r="E1786" t="s">
        <v>118</v>
      </c>
    </row>
    <row r="1787" spans="1:5" hidden="1">
      <c r="A1787">
        <v>3388165</v>
      </c>
      <c r="B1787" t="s">
        <v>3082</v>
      </c>
      <c r="C1787" s="3">
        <v>390383</v>
      </c>
      <c r="D1787">
        <v>58196</v>
      </c>
      <c r="E1787" t="s">
        <v>86</v>
      </c>
    </row>
    <row r="1788" spans="1:5" hidden="1">
      <c r="A1788">
        <v>2775179</v>
      </c>
      <c r="B1788" t="s">
        <v>1037</v>
      </c>
      <c r="C1788" s="3">
        <v>390346</v>
      </c>
      <c r="D1788">
        <v>35020</v>
      </c>
      <c r="E1788" t="s">
        <v>336</v>
      </c>
    </row>
    <row r="1789" spans="1:5" hidden="1">
      <c r="A1789">
        <v>575834</v>
      </c>
      <c r="B1789" t="s">
        <v>3081</v>
      </c>
      <c r="C1789" s="3">
        <v>390307</v>
      </c>
      <c r="D1789">
        <v>4288</v>
      </c>
      <c r="E1789" t="s">
        <v>336</v>
      </c>
    </row>
    <row r="1790" spans="1:5" hidden="1">
      <c r="A1790">
        <v>3690635</v>
      </c>
      <c r="B1790" t="s">
        <v>3080</v>
      </c>
      <c r="C1790" s="3">
        <v>389990</v>
      </c>
      <c r="D1790">
        <v>58401</v>
      </c>
      <c r="E1790" t="s">
        <v>384</v>
      </c>
    </row>
    <row r="1791" spans="1:5" hidden="1">
      <c r="A1791">
        <v>902672</v>
      </c>
      <c r="B1791" t="s">
        <v>3079</v>
      </c>
      <c r="C1791" s="3">
        <v>389907</v>
      </c>
      <c r="D1791">
        <v>31236</v>
      </c>
      <c r="E1791" t="s">
        <v>139</v>
      </c>
    </row>
    <row r="1792" spans="1:5" hidden="1">
      <c r="A1792">
        <v>173306</v>
      </c>
      <c r="B1792" t="s">
        <v>3078</v>
      </c>
      <c r="C1792" s="3">
        <v>389872</v>
      </c>
      <c r="D1792">
        <v>6275</v>
      </c>
      <c r="E1792" t="s">
        <v>810</v>
      </c>
    </row>
    <row r="1793" spans="1:5" hidden="1">
      <c r="A1793">
        <v>2833882</v>
      </c>
      <c r="B1793" t="s">
        <v>3077</v>
      </c>
      <c r="C1793" s="3">
        <v>389647</v>
      </c>
      <c r="D1793">
        <v>35151</v>
      </c>
      <c r="E1793" t="s">
        <v>1073</v>
      </c>
    </row>
    <row r="1794" spans="1:5" hidden="1">
      <c r="A1794">
        <v>105026</v>
      </c>
      <c r="B1794" t="s">
        <v>3076</v>
      </c>
      <c r="C1794" s="3">
        <v>389485</v>
      </c>
      <c r="D1794">
        <v>5885</v>
      </c>
      <c r="E1794" t="s">
        <v>390</v>
      </c>
    </row>
    <row r="1795" spans="1:5" hidden="1">
      <c r="A1795">
        <v>529341</v>
      </c>
      <c r="B1795" t="s">
        <v>3075</v>
      </c>
      <c r="C1795" s="3">
        <v>389451</v>
      </c>
      <c r="D1795">
        <v>12514</v>
      </c>
      <c r="E1795" t="s">
        <v>145</v>
      </c>
    </row>
    <row r="1796" spans="1:5" hidden="1">
      <c r="A1796">
        <v>291611</v>
      </c>
      <c r="B1796" t="s">
        <v>3074</v>
      </c>
      <c r="C1796" s="3">
        <v>388807</v>
      </c>
      <c r="D1796">
        <v>11113</v>
      </c>
      <c r="E1796" t="s">
        <v>86</v>
      </c>
    </row>
    <row r="1797" spans="1:5" hidden="1">
      <c r="A1797">
        <v>427241</v>
      </c>
      <c r="B1797" t="s">
        <v>3073</v>
      </c>
      <c r="C1797" s="3">
        <v>388676</v>
      </c>
      <c r="D1797">
        <v>13130</v>
      </c>
      <c r="E1797" t="s">
        <v>41</v>
      </c>
    </row>
    <row r="1798" spans="1:5" hidden="1">
      <c r="A1798">
        <v>452104</v>
      </c>
      <c r="B1798" t="s">
        <v>3072</v>
      </c>
      <c r="C1798" s="3">
        <v>388522</v>
      </c>
      <c r="D1798">
        <v>13290</v>
      </c>
      <c r="E1798" t="s">
        <v>36</v>
      </c>
    </row>
    <row r="1799" spans="1:5" hidden="1">
      <c r="A1799">
        <v>3537897</v>
      </c>
      <c r="B1799" t="s">
        <v>3071</v>
      </c>
      <c r="C1799" s="3">
        <v>388384</v>
      </c>
      <c r="D1799">
        <v>58446</v>
      </c>
      <c r="E1799" t="s">
        <v>56</v>
      </c>
    </row>
    <row r="1800" spans="1:5" hidden="1">
      <c r="A1800">
        <v>568359</v>
      </c>
      <c r="B1800" t="s">
        <v>3070</v>
      </c>
      <c r="C1800" s="3">
        <v>388069</v>
      </c>
      <c r="D1800">
        <v>15423</v>
      </c>
      <c r="E1800" t="s">
        <v>71</v>
      </c>
    </row>
    <row r="1801" spans="1:5" hidden="1">
      <c r="A1801">
        <v>361439</v>
      </c>
      <c r="B1801" t="s">
        <v>3069</v>
      </c>
      <c r="C1801" s="3">
        <v>387643</v>
      </c>
      <c r="D1801">
        <v>22015</v>
      </c>
      <c r="E1801" t="s">
        <v>175</v>
      </c>
    </row>
    <row r="1802" spans="1:5" hidden="1">
      <c r="A1802">
        <v>298245</v>
      </c>
      <c r="B1802" t="s">
        <v>3068</v>
      </c>
      <c r="C1802" s="3">
        <v>387247</v>
      </c>
      <c r="D1802">
        <v>3814</v>
      </c>
      <c r="E1802" t="s">
        <v>45</v>
      </c>
    </row>
    <row r="1803" spans="1:5" hidden="1">
      <c r="A1803">
        <v>823450</v>
      </c>
      <c r="B1803" t="s">
        <v>822</v>
      </c>
      <c r="C1803" s="3">
        <v>386908</v>
      </c>
      <c r="D1803">
        <v>17643</v>
      </c>
      <c r="E1803" t="s">
        <v>39</v>
      </c>
    </row>
    <row r="1804" spans="1:5" hidden="1">
      <c r="A1804">
        <v>24949</v>
      </c>
      <c r="B1804" t="s">
        <v>3067</v>
      </c>
      <c r="C1804" s="3">
        <v>386472</v>
      </c>
      <c r="D1804">
        <v>12788</v>
      </c>
      <c r="E1804" t="s">
        <v>145</v>
      </c>
    </row>
    <row r="1805" spans="1:5" hidden="1">
      <c r="A1805">
        <v>457752</v>
      </c>
      <c r="B1805" t="s">
        <v>3066</v>
      </c>
      <c r="C1805" s="3">
        <v>386378</v>
      </c>
      <c r="D1805">
        <v>18361</v>
      </c>
      <c r="E1805" t="s">
        <v>145</v>
      </c>
    </row>
    <row r="1806" spans="1:5" hidden="1">
      <c r="A1806">
        <v>623052</v>
      </c>
      <c r="B1806" t="s">
        <v>3065</v>
      </c>
      <c r="C1806" s="3">
        <v>386262</v>
      </c>
      <c r="D1806">
        <v>3292</v>
      </c>
      <c r="E1806" t="s">
        <v>141</v>
      </c>
    </row>
    <row r="1807" spans="1:5" hidden="1">
      <c r="A1807">
        <v>947749</v>
      </c>
      <c r="B1807" t="s">
        <v>3064</v>
      </c>
      <c r="C1807" s="3">
        <v>385306</v>
      </c>
      <c r="D1807">
        <v>8063</v>
      </c>
      <c r="E1807" t="s">
        <v>41</v>
      </c>
    </row>
    <row r="1808" spans="1:5" hidden="1">
      <c r="A1808">
        <v>3466988</v>
      </c>
      <c r="B1808" t="s">
        <v>3063</v>
      </c>
      <c r="C1808" s="3">
        <v>385200</v>
      </c>
      <c r="D1808">
        <v>58307</v>
      </c>
      <c r="E1808" t="s">
        <v>134</v>
      </c>
    </row>
    <row r="1809" spans="1:5" hidden="1">
      <c r="A1809">
        <v>628123</v>
      </c>
      <c r="B1809" t="s">
        <v>3062</v>
      </c>
      <c r="C1809" s="3">
        <v>384942</v>
      </c>
      <c r="D1809">
        <v>16820</v>
      </c>
      <c r="E1809" t="s">
        <v>390</v>
      </c>
    </row>
    <row r="1810" spans="1:5" hidden="1">
      <c r="A1810">
        <v>382069</v>
      </c>
      <c r="B1810" t="s">
        <v>3061</v>
      </c>
      <c r="C1810" s="3">
        <v>384273</v>
      </c>
      <c r="D1810">
        <v>24961</v>
      </c>
      <c r="E1810" t="s">
        <v>141</v>
      </c>
    </row>
    <row r="1811" spans="1:5" hidden="1">
      <c r="A1811">
        <v>790271</v>
      </c>
      <c r="B1811" t="s">
        <v>1873</v>
      </c>
      <c r="C1811" s="3">
        <v>384260</v>
      </c>
      <c r="D1811">
        <v>29227</v>
      </c>
      <c r="E1811" t="s">
        <v>45</v>
      </c>
    </row>
    <row r="1812" spans="1:5" hidden="1">
      <c r="A1812">
        <v>489548</v>
      </c>
      <c r="B1812" t="s">
        <v>3060</v>
      </c>
      <c r="C1812" s="3">
        <v>384227</v>
      </c>
      <c r="D1812">
        <v>14185</v>
      </c>
      <c r="E1812" t="s">
        <v>71</v>
      </c>
    </row>
    <row r="1813" spans="1:5" hidden="1">
      <c r="A1813">
        <v>960560</v>
      </c>
      <c r="B1813" t="s">
        <v>1045</v>
      </c>
      <c r="C1813" s="3">
        <v>384082</v>
      </c>
      <c r="D1813">
        <v>10334</v>
      </c>
      <c r="E1813" t="s">
        <v>141</v>
      </c>
    </row>
    <row r="1814" spans="1:5" hidden="1">
      <c r="A1814">
        <v>259442</v>
      </c>
      <c r="B1814" t="s">
        <v>3059</v>
      </c>
      <c r="C1814" s="3">
        <v>383984</v>
      </c>
      <c r="D1814">
        <v>9037</v>
      </c>
      <c r="E1814" t="s">
        <v>145</v>
      </c>
    </row>
    <row r="1815" spans="1:5" hidden="1">
      <c r="A1815">
        <v>865450</v>
      </c>
      <c r="B1815" t="s">
        <v>3058</v>
      </c>
      <c r="C1815" s="3">
        <v>383914</v>
      </c>
      <c r="D1815">
        <v>1905</v>
      </c>
      <c r="E1815" t="s">
        <v>66</v>
      </c>
    </row>
    <row r="1816" spans="1:5" hidden="1">
      <c r="A1816">
        <v>345756</v>
      </c>
      <c r="B1816" t="s">
        <v>3057</v>
      </c>
      <c r="C1816" s="3">
        <v>383892</v>
      </c>
      <c r="D1816">
        <v>12219</v>
      </c>
      <c r="E1816" t="s">
        <v>71</v>
      </c>
    </row>
    <row r="1817" spans="1:5" hidden="1">
      <c r="A1817">
        <v>303952</v>
      </c>
      <c r="B1817" t="s">
        <v>3056</v>
      </c>
      <c r="C1817" s="3">
        <v>383399</v>
      </c>
      <c r="D1817">
        <v>4539</v>
      </c>
      <c r="E1817" t="s">
        <v>71</v>
      </c>
    </row>
    <row r="1818" spans="1:5" hidden="1">
      <c r="A1818">
        <v>425108</v>
      </c>
      <c r="B1818" t="s">
        <v>3055</v>
      </c>
      <c r="C1818" s="3">
        <v>383396</v>
      </c>
      <c r="D1818">
        <v>15969</v>
      </c>
      <c r="E1818" t="s">
        <v>36</v>
      </c>
    </row>
    <row r="1819" spans="1:5" hidden="1">
      <c r="A1819">
        <v>3374382</v>
      </c>
      <c r="B1819" t="s">
        <v>3054</v>
      </c>
      <c r="C1819" s="3">
        <v>382912</v>
      </c>
      <c r="D1819">
        <v>58121</v>
      </c>
      <c r="E1819" t="s">
        <v>71</v>
      </c>
    </row>
    <row r="1820" spans="1:5" hidden="1">
      <c r="A1820">
        <v>65513</v>
      </c>
      <c r="B1820" t="s">
        <v>3053</v>
      </c>
      <c r="C1820" s="3">
        <v>382862</v>
      </c>
      <c r="D1820">
        <v>26633</v>
      </c>
      <c r="E1820" t="s">
        <v>36</v>
      </c>
    </row>
    <row r="1821" spans="1:5" hidden="1">
      <c r="A1821">
        <v>498531</v>
      </c>
      <c r="B1821" t="s">
        <v>3052</v>
      </c>
      <c r="C1821" s="3">
        <v>382838</v>
      </c>
      <c r="D1821">
        <v>26799</v>
      </c>
      <c r="E1821" t="s">
        <v>84</v>
      </c>
    </row>
    <row r="1822" spans="1:5" hidden="1">
      <c r="A1822">
        <v>3685396</v>
      </c>
      <c r="B1822" t="s">
        <v>3051</v>
      </c>
      <c r="C1822" s="3">
        <v>382692</v>
      </c>
      <c r="D1822">
        <v>58641</v>
      </c>
      <c r="E1822" t="s">
        <v>36</v>
      </c>
    </row>
    <row r="1823" spans="1:5" hidden="1">
      <c r="A1823">
        <v>900034</v>
      </c>
      <c r="B1823" t="s">
        <v>3050</v>
      </c>
      <c r="C1823" s="3">
        <v>382595</v>
      </c>
      <c r="D1823">
        <v>16075</v>
      </c>
      <c r="E1823" t="s">
        <v>336</v>
      </c>
    </row>
    <row r="1824" spans="1:5" hidden="1">
      <c r="A1824">
        <v>482053</v>
      </c>
      <c r="B1824" t="s">
        <v>154</v>
      </c>
      <c r="C1824" s="3">
        <v>382562</v>
      </c>
      <c r="D1824">
        <v>5495</v>
      </c>
      <c r="E1824" t="s">
        <v>43</v>
      </c>
    </row>
    <row r="1825" spans="1:5" hidden="1">
      <c r="A1825">
        <v>42372</v>
      </c>
      <c r="B1825" t="s">
        <v>3049</v>
      </c>
      <c r="C1825" s="3">
        <v>382298</v>
      </c>
      <c r="D1825">
        <v>30315</v>
      </c>
      <c r="E1825" t="s">
        <v>34</v>
      </c>
    </row>
    <row r="1826" spans="1:5" hidden="1">
      <c r="A1826">
        <v>386450</v>
      </c>
      <c r="B1826" t="s">
        <v>3048</v>
      </c>
      <c r="C1826" s="3">
        <v>382179</v>
      </c>
      <c r="D1826">
        <v>14312</v>
      </c>
      <c r="E1826" t="s">
        <v>43</v>
      </c>
    </row>
    <row r="1827" spans="1:5" hidden="1">
      <c r="A1827">
        <v>1158878</v>
      </c>
      <c r="B1827" t="s">
        <v>3047</v>
      </c>
      <c r="C1827" s="3">
        <v>381717</v>
      </c>
      <c r="D1827">
        <v>27086</v>
      </c>
      <c r="E1827" t="s">
        <v>349</v>
      </c>
    </row>
    <row r="1828" spans="1:5" hidden="1">
      <c r="A1828">
        <v>1014853</v>
      </c>
      <c r="B1828" t="s">
        <v>3046</v>
      </c>
      <c r="C1828" s="3">
        <v>380175</v>
      </c>
      <c r="D1828">
        <v>4707</v>
      </c>
      <c r="E1828" t="s">
        <v>52</v>
      </c>
    </row>
    <row r="1829" spans="1:5" hidden="1">
      <c r="A1829">
        <v>719656</v>
      </c>
      <c r="B1829" t="s">
        <v>3045</v>
      </c>
      <c r="C1829" s="3">
        <v>380135</v>
      </c>
      <c r="D1829">
        <v>12223</v>
      </c>
      <c r="E1829" t="s">
        <v>71</v>
      </c>
    </row>
    <row r="1830" spans="1:5" hidden="1">
      <c r="A1830">
        <v>868956</v>
      </c>
      <c r="B1830" t="s">
        <v>3044</v>
      </c>
      <c r="C1830" s="3">
        <v>379846</v>
      </c>
      <c r="D1830">
        <v>2208</v>
      </c>
      <c r="E1830" t="s">
        <v>197</v>
      </c>
    </row>
    <row r="1831" spans="1:5" hidden="1">
      <c r="A1831">
        <v>3593307</v>
      </c>
      <c r="B1831" t="s">
        <v>3043</v>
      </c>
      <c r="C1831" s="3">
        <v>379821</v>
      </c>
      <c r="D1831">
        <v>58556</v>
      </c>
      <c r="E1831" t="s">
        <v>45</v>
      </c>
    </row>
    <row r="1832" spans="1:5" hidden="1">
      <c r="A1832">
        <v>630658</v>
      </c>
      <c r="B1832" t="s">
        <v>3042</v>
      </c>
      <c r="C1832" s="3">
        <v>379497</v>
      </c>
      <c r="D1832">
        <v>3305</v>
      </c>
      <c r="E1832" t="s">
        <v>141</v>
      </c>
    </row>
    <row r="1833" spans="1:5" hidden="1">
      <c r="A1833">
        <v>900502</v>
      </c>
      <c r="B1833" t="s">
        <v>3041</v>
      </c>
      <c r="C1833" s="3">
        <v>379295</v>
      </c>
      <c r="D1833">
        <v>15966</v>
      </c>
      <c r="E1833" t="s">
        <v>36</v>
      </c>
    </row>
    <row r="1834" spans="1:5" hidden="1">
      <c r="A1834">
        <v>1459735</v>
      </c>
      <c r="B1834" t="s">
        <v>1044</v>
      </c>
      <c r="C1834" s="3">
        <v>378972</v>
      </c>
      <c r="D1834">
        <v>33009</v>
      </c>
      <c r="E1834" t="s">
        <v>103</v>
      </c>
    </row>
    <row r="1835" spans="1:5" hidden="1">
      <c r="A1835">
        <v>61757</v>
      </c>
      <c r="B1835" t="s">
        <v>3040</v>
      </c>
      <c r="C1835" s="3">
        <v>378582</v>
      </c>
      <c r="D1835">
        <v>8843</v>
      </c>
      <c r="E1835" t="s">
        <v>66</v>
      </c>
    </row>
    <row r="1836" spans="1:5" hidden="1">
      <c r="A1836">
        <v>3075474</v>
      </c>
      <c r="B1836" t="s">
        <v>3039</v>
      </c>
      <c r="C1836" s="3">
        <v>378018</v>
      </c>
      <c r="D1836">
        <v>57252</v>
      </c>
      <c r="E1836" t="s">
        <v>79</v>
      </c>
    </row>
    <row r="1837" spans="1:5" hidden="1">
      <c r="A1837">
        <v>418100</v>
      </c>
      <c r="B1837" t="s">
        <v>3038</v>
      </c>
      <c r="C1837" s="3">
        <v>377620</v>
      </c>
      <c r="D1837">
        <v>90268</v>
      </c>
      <c r="E1837" t="s">
        <v>454</v>
      </c>
    </row>
    <row r="1838" spans="1:5" hidden="1">
      <c r="A1838">
        <v>660927</v>
      </c>
      <c r="B1838" t="s">
        <v>3037</v>
      </c>
      <c r="C1838" s="3">
        <v>377288</v>
      </c>
      <c r="D1838">
        <v>19101</v>
      </c>
      <c r="E1838" t="s">
        <v>390</v>
      </c>
    </row>
    <row r="1839" spans="1:5" hidden="1">
      <c r="A1839">
        <v>851239</v>
      </c>
      <c r="B1839" t="s">
        <v>3036</v>
      </c>
      <c r="C1839" s="3">
        <v>377146</v>
      </c>
      <c r="D1839">
        <v>11952</v>
      </c>
      <c r="E1839" t="s">
        <v>164</v>
      </c>
    </row>
    <row r="1840" spans="1:5" hidden="1">
      <c r="A1840">
        <v>513256</v>
      </c>
      <c r="B1840" t="s">
        <v>3035</v>
      </c>
      <c r="C1840" s="3">
        <v>377118</v>
      </c>
      <c r="D1840">
        <v>3034</v>
      </c>
      <c r="E1840" t="s">
        <v>129</v>
      </c>
    </row>
    <row r="1841" spans="1:14" hidden="1">
      <c r="A1841">
        <v>72678</v>
      </c>
      <c r="B1841" t="s">
        <v>3034</v>
      </c>
      <c r="C1841" s="3">
        <v>376994</v>
      </c>
      <c r="D1841">
        <v>28348</v>
      </c>
      <c r="E1841" t="s">
        <v>76</v>
      </c>
    </row>
    <row r="1842" spans="1:14" hidden="1">
      <c r="A1842">
        <v>3194692</v>
      </c>
      <c r="B1842" t="s">
        <v>3033</v>
      </c>
      <c r="C1842" s="3">
        <v>376949</v>
      </c>
      <c r="D1842">
        <v>57554</v>
      </c>
      <c r="E1842" t="s">
        <v>84</v>
      </c>
    </row>
    <row r="1843" spans="1:14" hidden="1">
      <c r="A1843">
        <v>865142</v>
      </c>
      <c r="B1843" t="s">
        <v>1565</v>
      </c>
      <c r="C1843" s="3">
        <v>376413</v>
      </c>
      <c r="D1843">
        <v>15947</v>
      </c>
      <c r="E1843" t="s">
        <v>47</v>
      </c>
    </row>
    <row r="1844" spans="1:14" hidden="1">
      <c r="A1844">
        <v>1015850</v>
      </c>
      <c r="B1844" t="s">
        <v>3032</v>
      </c>
      <c r="C1844" s="3">
        <v>376074</v>
      </c>
      <c r="D1844">
        <v>15443</v>
      </c>
      <c r="E1844" t="s">
        <v>66</v>
      </c>
    </row>
    <row r="1845" spans="1:14" hidden="1">
      <c r="A1845">
        <v>773443</v>
      </c>
      <c r="B1845" t="s">
        <v>3031</v>
      </c>
      <c r="C1845" s="3">
        <v>375940</v>
      </c>
      <c r="D1845">
        <v>4439</v>
      </c>
      <c r="E1845" t="s">
        <v>47</v>
      </c>
    </row>
    <row r="1846" spans="1:14" hidden="1">
      <c r="A1846">
        <v>144913</v>
      </c>
      <c r="B1846" t="s">
        <v>3030</v>
      </c>
      <c r="C1846" s="3">
        <v>375741</v>
      </c>
      <c r="D1846">
        <v>7646</v>
      </c>
      <c r="E1846" t="s">
        <v>86</v>
      </c>
    </row>
    <row r="1847" spans="1:14" hidden="1">
      <c r="A1847">
        <v>980773</v>
      </c>
      <c r="B1847" t="s">
        <v>3029</v>
      </c>
      <c r="C1847" s="3">
        <v>375226</v>
      </c>
      <c r="D1847">
        <v>29846</v>
      </c>
      <c r="E1847" t="s">
        <v>474</v>
      </c>
    </row>
    <row r="1848" spans="1:14" hidden="1">
      <c r="A1848">
        <v>342054</v>
      </c>
      <c r="B1848" t="s">
        <v>3028</v>
      </c>
      <c r="C1848" s="3">
        <v>374866</v>
      </c>
      <c r="D1848">
        <v>18841</v>
      </c>
      <c r="E1848" t="s">
        <v>71</v>
      </c>
    </row>
    <row r="1849" spans="1:14" hidden="1">
      <c r="A1849">
        <v>543459</v>
      </c>
      <c r="B1849" t="s">
        <v>3027</v>
      </c>
      <c r="C1849" s="3">
        <v>374542</v>
      </c>
      <c r="D1849">
        <v>4779</v>
      </c>
      <c r="E1849" t="s">
        <v>52</v>
      </c>
    </row>
    <row r="1850" spans="1:14" hidden="1">
      <c r="A1850">
        <v>746223</v>
      </c>
      <c r="B1850" t="s">
        <v>3026</v>
      </c>
      <c r="C1850" s="3">
        <v>374480</v>
      </c>
      <c r="D1850">
        <v>4829</v>
      </c>
      <c r="E1850" t="s">
        <v>390</v>
      </c>
    </row>
    <row r="1851" spans="1:14" hidden="1">
      <c r="A1851">
        <v>262741</v>
      </c>
      <c r="B1851" t="s">
        <v>1609</v>
      </c>
      <c r="C1851" s="3">
        <v>374295</v>
      </c>
      <c r="D1851">
        <v>12869</v>
      </c>
      <c r="E1851" t="s">
        <v>139</v>
      </c>
    </row>
    <row r="1852" spans="1:14" hidden="1">
      <c r="A1852">
        <v>579140</v>
      </c>
      <c r="B1852" t="s">
        <v>3025</v>
      </c>
      <c r="C1852" s="3">
        <v>374290</v>
      </c>
      <c r="D1852">
        <v>18385</v>
      </c>
      <c r="E1852" t="s">
        <v>71</v>
      </c>
    </row>
    <row r="1853" spans="1:14" hidden="1">
      <c r="A1853">
        <v>643340</v>
      </c>
      <c r="B1853" t="s">
        <v>3024</v>
      </c>
      <c r="C1853" s="3">
        <v>373854</v>
      </c>
      <c r="D1853">
        <v>982</v>
      </c>
      <c r="E1853" t="s">
        <v>474</v>
      </c>
      <c r="N1853" s="24" t="s">
        <v>192</v>
      </c>
    </row>
    <row r="1854" spans="1:14" hidden="1">
      <c r="A1854">
        <v>888271</v>
      </c>
      <c r="B1854" t="s">
        <v>3023</v>
      </c>
      <c r="C1854" s="3">
        <v>373243</v>
      </c>
      <c r="D1854">
        <v>29035</v>
      </c>
      <c r="E1854" t="s">
        <v>164</v>
      </c>
    </row>
    <row r="1855" spans="1:14" hidden="1">
      <c r="A1855">
        <v>966722</v>
      </c>
      <c r="B1855" t="s">
        <v>3022</v>
      </c>
      <c r="C1855" s="3">
        <v>373148</v>
      </c>
      <c r="D1855">
        <v>6616</v>
      </c>
      <c r="E1855" t="s">
        <v>76</v>
      </c>
    </row>
    <row r="1856" spans="1:14" hidden="1">
      <c r="A1856">
        <v>2805535</v>
      </c>
      <c r="B1856" t="s">
        <v>3021</v>
      </c>
      <c r="C1856" s="3">
        <v>372442</v>
      </c>
      <c r="D1856">
        <v>35223</v>
      </c>
      <c r="E1856" t="s">
        <v>45</v>
      </c>
    </row>
    <row r="1857" spans="1:15" hidden="1">
      <c r="A1857">
        <v>557317</v>
      </c>
      <c r="B1857" t="s">
        <v>3020</v>
      </c>
      <c r="C1857" s="3">
        <v>372273</v>
      </c>
      <c r="D1857">
        <v>14863</v>
      </c>
      <c r="E1857" t="s">
        <v>86</v>
      </c>
    </row>
    <row r="1858" spans="1:15" hidden="1">
      <c r="A1858">
        <v>771878</v>
      </c>
      <c r="B1858" t="s">
        <v>2948</v>
      </c>
      <c r="C1858" s="3">
        <v>371815</v>
      </c>
      <c r="D1858">
        <v>28924</v>
      </c>
      <c r="E1858" t="s">
        <v>45</v>
      </c>
    </row>
    <row r="1859" spans="1:15" hidden="1">
      <c r="A1859">
        <v>227357</v>
      </c>
      <c r="B1859" t="s">
        <v>3019</v>
      </c>
      <c r="C1859" s="3">
        <v>371461</v>
      </c>
      <c r="D1859">
        <v>3113</v>
      </c>
      <c r="E1859" t="s">
        <v>141</v>
      </c>
    </row>
    <row r="1860" spans="1:15" hidden="1">
      <c r="A1860">
        <v>2631323</v>
      </c>
      <c r="B1860" t="s">
        <v>3018</v>
      </c>
      <c r="C1860" s="3">
        <v>370949</v>
      </c>
      <c r="D1860">
        <v>34565</v>
      </c>
      <c r="E1860" t="s">
        <v>36</v>
      </c>
    </row>
    <row r="1861" spans="1:15" hidden="1">
      <c r="A1861">
        <v>552545</v>
      </c>
      <c r="B1861" t="s">
        <v>3017</v>
      </c>
      <c r="C1861" s="3">
        <v>370913</v>
      </c>
      <c r="D1861">
        <v>14812</v>
      </c>
      <c r="E1861" t="s">
        <v>47</v>
      </c>
    </row>
    <row r="1862" spans="1:15" hidden="1">
      <c r="A1862">
        <v>355559</v>
      </c>
      <c r="B1862" t="s">
        <v>3016</v>
      </c>
      <c r="C1862" s="3">
        <v>370836</v>
      </c>
      <c r="D1862">
        <v>5072</v>
      </c>
      <c r="E1862" t="s">
        <v>474</v>
      </c>
    </row>
    <row r="1863" spans="1:15" hidden="1">
      <c r="A1863">
        <v>215345</v>
      </c>
      <c r="B1863" t="s">
        <v>3015</v>
      </c>
      <c r="C1863" s="3">
        <v>370704</v>
      </c>
      <c r="D1863">
        <v>16307</v>
      </c>
      <c r="E1863" t="s">
        <v>47</v>
      </c>
    </row>
    <row r="1864" spans="1:15" hidden="1">
      <c r="A1864">
        <v>562058</v>
      </c>
      <c r="B1864" t="s">
        <v>3014</v>
      </c>
      <c r="C1864" s="3">
        <v>370680</v>
      </c>
      <c r="D1864">
        <v>14334</v>
      </c>
      <c r="E1864" t="s">
        <v>71</v>
      </c>
    </row>
    <row r="1865" spans="1:15" hidden="1">
      <c r="A1865">
        <v>277240</v>
      </c>
      <c r="B1865" t="s">
        <v>3013</v>
      </c>
      <c r="C1865" s="3">
        <v>370552</v>
      </c>
      <c r="D1865">
        <v>22282</v>
      </c>
      <c r="E1865" t="s">
        <v>45</v>
      </c>
    </row>
    <row r="1866" spans="1:15" hidden="1">
      <c r="A1866">
        <v>3428258</v>
      </c>
      <c r="B1866" t="s">
        <v>3012</v>
      </c>
      <c r="C1866" s="3">
        <v>370236</v>
      </c>
      <c r="D1866">
        <v>58257</v>
      </c>
      <c r="E1866" t="s">
        <v>134</v>
      </c>
    </row>
    <row r="1867" spans="1:15" hidden="1">
      <c r="A1867">
        <v>2661861</v>
      </c>
      <c r="B1867" t="s">
        <v>3011</v>
      </c>
      <c r="C1867" s="3">
        <v>370174</v>
      </c>
      <c r="D1867">
        <v>34685</v>
      </c>
      <c r="E1867" t="s">
        <v>1470</v>
      </c>
    </row>
    <row r="1868" spans="1:15" hidden="1">
      <c r="A1868">
        <v>473930</v>
      </c>
      <c r="B1868" t="s">
        <v>3010</v>
      </c>
      <c r="C1868" s="3">
        <v>370041</v>
      </c>
      <c r="D1868">
        <v>8798</v>
      </c>
      <c r="E1868" t="s">
        <v>336</v>
      </c>
    </row>
    <row r="1869" spans="1:15" hidden="1">
      <c r="A1869">
        <v>659341</v>
      </c>
      <c r="B1869" t="s">
        <v>3009</v>
      </c>
      <c r="C1869" s="3">
        <v>369667</v>
      </c>
      <c r="D1869">
        <v>16276</v>
      </c>
      <c r="E1869" t="s">
        <v>45</v>
      </c>
    </row>
    <row r="1870" spans="1:15" hidden="1">
      <c r="A1870">
        <v>459130</v>
      </c>
      <c r="B1870" t="s">
        <v>3008</v>
      </c>
      <c r="C1870" s="3">
        <v>369316</v>
      </c>
      <c r="D1870">
        <v>20353</v>
      </c>
      <c r="E1870" t="s">
        <v>336</v>
      </c>
    </row>
    <row r="1871" spans="1:15" hidden="1">
      <c r="A1871">
        <v>530655</v>
      </c>
      <c r="B1871" t="s">
        <v>612</v>
      </c>
      <c r="C1871" s="3">
        <v>369283</v>
      </c>
      <c r="D1871">
        <v>1147</v>
      </c>
      <c r="E1871" t="s">
        <v>52</v>
      </c>
    </row>
    <row r="1872" spans="1:15" hidden="1">
      <c r="A1872">
        <v>823133</v>
      </c>
      <c r="B1872" t="s">
        <v>3007</v>
      </c>
      <c r="C1872" s="3">
        <v>369265</v>
      </c>
      <c r="D1872">
        <v>926</v>
      </c>
      <c r="E1872" t="s">
        <v>45</v>
      </c>
      <c r="N1872" t="s">
        <v>869</v>
      </c>
      <c r="O1872" s="34"/>
    </row>
    <row r="1873" spans="1:14" hidden="1">
      <c r="A1873">
        <v>71457</v>
      </c>
      <c r="B1873" t="s">
        <v>3006</v>
      </c>
      <c r="C1873" s="3">
        <v>369228</v>
      </c>
      <c r="D1873">
        <v>18748</v>
      </c>
      <c r="E1873" t="s">
        <v>43</v>
      </c>
    </row>
    <row r="1874" spans="1:14" hidden="1">
      <c r="A1874">
        <v>478252</v>
      </c>
      <c r="B1874" t="s">
        <v>1383</v>
      </c>
      <c r="C1874" s="3">
        <v>368896</v>
      </c>
      <c r="D1874">
        <v>12699</v>
      </c>
      <c r="E1874" t="s">
        <v>129</v>
      </c>
    </row>
    <row r="1875" spans="1:14" hidden="1">
      <c r="A1875">
        <v>550952</v>
      </c>
      <c r="B1875" t="s">
        <v>3005</v>
      </c>
      <c r="C1875" s="3">
        <v>368798</v>
      </c>
      <c r="D1875">
        <v>2229</v>
      </c>
      <c r="E1875" t="s">
        <v>197</v>
      </c>
    </row>
    <row r="1876" spans="1:14" hidden="1">
      <c r="A1876">
        <v>822275</v>
      </c>
      <c r="B1876" t="s">
        <v>3004</v>
      </c>
      <c r="C1876" s="3">
        <v>368768</v>
      </c>
      <c r="D1876">
        <v>28213</v>
      </c>
      <c r="E1876" t="s">
        <v>454</v>
      </c>
    </row>
    <row r="1877" spans="1:14" hidden="1">
      <c r="A1877">
        <v>3613559</v>
      </c>
      <c r="B1877" t="s">
        <v>3003</v>
      </c>
      <c r="C1877" s="3">
        <v>368590</v>
      </c>
      <c r="D1877">
        <v>58533</v>
      </c>
      <c r="E1877" t="s">
        <v>79</v>
      </c>
    </row>
    <row r="1878" spans="1:14" hidden="1">
      <c r="A1878">
        <v>3048487</v>
      </c>
      <c r="B1878" t="s">
        <v>3002</v>
      </c>
      <c r="C1878" s="3">
        <v>368404</v>
      </c>
      <c r="D1878">
        <v>57298</v>
      </c>
      <c r="E1878" t="s">
        <v>912</v>
      </c>
    </row>
    <row r="1879" spans="1:14" hidden="1">
      <c r="A1879">
        <v>3247589</v>
      </c>
      <c r="B1879" t="s">
        <v>3001</v>
      </c>
      <c r="C1879" s="3">
        <v>368329</v>
      </c>
      <c r="D1879">
        <v>57610</v>
      </c>
      <c r="E1879" t="s">
        <v>384</v>
      </c>
    </row>
    <row r="1880" spans="1:14" hidden="1">
      <c r="A1880">
        <v>720746</v>
      </c>
      <c r="B1880" t="s">
        <v>3000</v>
      </c>
      <c r="C1880" s="3">
        <v>367781</v>
      </c>
      <c r="D1880">
        <v>3799</v>
      </c>
      <c r="E1880" t="s">
        <v>45</v>
      </c>
    </row>
    <row r="1881" spans="1:14" hidden="1">
      <c r="A1881">
        <v>590640</v>
      </c>
      <c r="B1881" t="s">
        <v>2999</v>
      </c>
      <c r="C1881" s="3">
        <v>367278</v>
      </c>
      <c r="D1881">
        <v>5005</v>
      </c>
      <c r="E1881" t="s">
        <v>106</v>
      </c>
    </row>
    <row r="1882" spans="1:14" hidden="1">
      <c r="A1882">
        <v>955959</v>
      </c>
      <c r="B1882" t="s">
        <v>950</v>
      </c>
      <c r="C1882" s="3">
        <v>367145</v>
      </c>
      <c r="D1882">
        <v>12592</v>
      </c>
      <c r="E1882" t="s">
        <v>197</v>
      </c>
    </row>
    <row r="1883" spans="1:14" hidden="1">
      <c r="A1883">
        <v>2343167</v>
      </c>
      <c r="B1883" t="s">
        <v>2998</v>
      </c>
      <c r="C1883" s="3">
        <v>367131</v>
      </c>
      <c r="D1883">
        <v>34108</v>
      </c>
      <c r="E1883" t="s">
        <v>45</v>
      </c>
    </row>
    <row r="1884" spans="1:14" hidden="1">
      <c r="A1884">
        <v>2943615</v>
      </c>
      <c r="B1884" t="s">
        <v>2997</v>
      </c>
      <c r="C1884" s="3">
        <v>366935</v>
      </c>
      <c r="D1884">
        <v>35513</v>
      </c>
      <c r="E1884" t="s">
        <v>79</v>
      </c>
    </row>
    <row r="1885" spans="1:14" hidden="1">
      <c r="A1885">
        <v>780562</v>
      </c>
      <c r="B1885" t="s">
        <v>2996</v>
      </c>
      <c r="C1885" s="3">
        <v>366817</v>
      </c>
      <c r="D1885">
        <v>25648</v>
      </c>
      <c r="E1885" t="s">
        <v>384</v>
      </c>
    </row>
    <row r="1886" spans="1:14" hidden="1">
      <c r="A1886">
        <v>390336</v>
      </c>
      <c r="B1886" t="s">
        <v>2995</v>
      </c>
      <c r="C1886" s="3">
        <v>366379</v>
      </c>
      <c r="D1886">
        <v>47</v>
      </c>
      <c r="E1886" t="s">
        <v>84</v>
      </c>
      <c r="N1886" t="s">
        <v>192</v>
      </c>
    </row>
    <row r="1887" spans="1:14" hidden="1">
      <c r="A1887">
        <v>2697963</v>
      </c>
      <c r="B1887" t="s">
        <v>2994</v>
      </c>
      <c r="C1887" s="3">
        <v>366154</v>
      </c>
      <c r="D1887">
        <v>34352</v>
      </c>
      <c r="E1887" t="s">
        <v>2993</v>
      </c>
    </row>
    <row r="1888" spans="1:14" hidden="1">
      <c r="A1888">
        <v>188056</v>
      </c>
      <c r="B1888" t="s">
        <v>2992</v>
      </c>
      <c r="C1888" s="3">
        <v>365463</v>
      </c>
      <c r="D1888">
        <v>15286</v>
      </c>
      <c r="E1888" t="s">
        <v>66</v>
      </c>
    </row>
    <row r="1889" spans="1:14" hidden="1">
      <c r="A1889">
        <v>2855866</v>
      </c>
      <c r="B1889" t="s">
        <v>2991</v>
      </c>
      <c r="C1889" s="3">
        <v>365040</v>
      </c>
      <c r="D1889">
        <v>35441</v>
      </c>
      <c r="E1889" t="s">
        <v>39</v>
      </c>
    </row>
    <row r="1890" spans="1:14" hidden="1">
      <c r="A1890">
        <v>1872941</v>
      </c>
      <c r="B1890" t="s">
        <v>2990</v>
      </c>
      <c r="C1890" s="3">
        <v>365025</v>
      </c>
      <c r="D1890">
        <v>33450</v>
      </c>
      <c r="E1890" t="s">
        <v>43</v>
      </c>
    </row>
    <row r="1891" spans="1:14" hidden="1">
      <c r="A1891">
        <v>922559</v>
      </c>
      <c r="B1891" t="s">
        <v>2989</v>
      </c>
      <c r="C1891" s="3">
        <v>365021</v>
      </c>
      <c r="D1891">
        <v>15478</v>
      </c>
      <c r="E1891" t="s">
        <v>136</v>
      </c>
    </row>
    <row r="1892" spans="1:14" hidden="1">
      <c r="A1892">
        <v>3459207</v>
      </c>
      <c r="B1892" t="s">
        <v>2988</v>
      </c>
      <c r="C1892" s="3">
        <v>364985</v>
      </c>
      <c r="D1892">
        <v>58341</v>
      </c>
      <c r="E1892" t="s">
        <v>56</v>
      </c>
    </row>
    <row r="1893" spans="1:14" hidden="1">
      <c r="A1893">
        <v>744238</v>
      </c>
      <c r="B1893" t="s">
        <v>2987</v>
      </c>
      <c r="C1893" s="3">
        <v>364964</v>
      </c>
      <c r="D1893">
        <v>924</v>
      </c>
      <c r="E1893" t="s">
        <v>45</v>
      </c>
      <c r="N1893" s="24" t="s">
        <v>192</v>
      </c>
    </row>
    <row r="1894" spans="1:14" hidden="1">
      <c r="A1894">
        <v>2631172</v>
      </c>
      <c r="B1894" t="s">
        <v>2986</v>
      </c>
      <c r="C1894" s="3">
        <v>364809</v>
      </c>
      <c r="D1894">
        <v>10383</v>
      </c>
      <c r="E1894" t="s">
        <v>145</v>
      </c>
    </row>
    <row r="1895" spans="1:14" hidden="1">
      <c r="A1895">
        <v>3120646</v>
      </c>
      <c r="B1895" t="s">
        <v>2985</v>
      </c>
      <c r="C1895" s="3">
        <v>364599</v>
      </c>
      <c r="D1895">
        <v>57416</v>
      </c>
      <c r="E1895" t="s">
        <v>175</v>
      </c>
    </row>
    <row r="1896" spans="1:14" hidden="1">
      <c r="A1896">
        <v>458544</v>
      </c>
      <c r="B1896" t="s">
        <v>2984</v>
      </c>
      <c r="C1896" s="3">
        <v>364497</v>
      </c>
      <c r="D1896">
        <v>18519</v>
      </c>
      <c r="E1896" t="s">
        <v>131</v>
      </c>
    </row>
    <row r="1897" spans="1:14" hidden="1">
      <c r="A1897">
        <v>160360</v>
      </c>
      <c r="B1897" t="s">
        <v>2983</v>
      </c>
      <c r="C1897" s="3">
        <v>364064</v>
      </c>
      <c r="D1897">
        <v>23007</v>
      </c>
      <c r="E1897" t="s">
        <v>1470</v>
      </c>
    </row>
    <row r="1898" spans="1:14" hidden="1">
      <c r="A1898">
        <v>594938</v>
      </c>
      <c r="B1898" t="s">
        <v>2982</v>
      </c>
      <c r="C1898" s="3">
        <v>362841</v>
      </c>
      <c r="D1898">
        <v>17453</v>
      </c>
      <c r="E1898" t="s">
        <v>45</v>
      </c>
    </row>
    <row r="1899" spans="1:14" hidden="1">
      <c r="A1899">
        <v>3472046</v>
      </c>
      <c r="B1899" t="s">
        <v>2981</v>
      </c>
      <c r="C1899" s="3">
        <v>362736</v>
      </c>
      <c r="D1899">
        <v>58509</v>
      </c>
      <c r="E1899" t="s">
        <v>141</v>
      </c>
    </row>
    <row r="1900" spans="1:14" hidden="1">
      <c r="A1900">
        <v>660271</v>
      </c>
      <c r="B1900" t="s">
        <v>2980</v>
      </c>
      <c r="C1900" s="3">
        <v>362615</v>
      </c>
      <c r="D1900">
        <v>28105</v>
      </c>
      <c r="E1900" t="s">
        <v>45</v>
      </c>
    </row>
    <row r="1901" spans="1:14" hidden="1">
      <c r="A1901">
        <v>1015252</v>
      </c>
      <c r="B1901" t="s">
        <v>2979</v>
      </c>
      <c r="C1901" s="3">
        <v>362393</v>
      </c>
      <c r="D1901">
        <v>12259</v>
      </c>
      <c r="E1901" t="s">
        <v>39</v>
      </c>
    </row>
    <row r="1902" spans="1:14" hidden="1">
      <c r="A1902">
        <v>126012</v>
      </c>
      <c r="B1902" t="s">
        <v>2978</v>
      </c>
      <c r="C1902" s="3">
        <v>362334</v>
      </c>
      <c r="D1902">
        <v>7356</v>
      </c>
      <c r="E1902" t="s">
        <v>36</v>
      </c>
    </row>
    <row r="1903" spans="1:14" hidden="1">
      <c r="A1903">
        <v>44433</v>
      </c>
      <c r="B1903" t="s">
        <v>2977</v>
      </c>
      <c r="C1903" s="3">
        <v>362311</v>
      </c>
      <c r="D1903">
        <v>25258</v>
      </c>
      <c r="E1903" t="s">
        <v>349</v>
      </c>
    </row>
    <row r="1904" spans="1:14" hidden="1">
      <c r="A1904">
        <v>147923</v>
      </c>
      <c r="B1904" t="s">
        <v>2976</v>
      </c>
      <c r="C1904" s="3">
        <v>362301</v>
      </c>
      <c r="D1904">
        <v>5867</v>
      </c>
      <c r="E1904" t="s">
        <v>390</v>
      </c>
    </row>
    <row r="1905" spans="1:5" hidden="1">
      <c r="A1905">
        <v>724230</v>
      </c>
      <c r="B1905" t="s">
        <v>2975</v>
      </c>
      <c r="C1905" s="3">
        <v>361128</v>
      </c>
      <c r="D1905">
        <v>10693</v>
      </c>
      <c r="E1905" t="s">
        <v>175</v>
      </c>
    </row>
    <row r="1906" spans="1:5" hidden="1">
      <c r="A1906">
        <v>400365</v>
      </c>
      <c r="B1906" t="s">
        <v>2974</v>
      </c>
      <c r="C1906" s="3">
        <v>360599</v>
      </c>
      <c r="D1906">
        <v>24603</v>
      </c>
      <c r="E1906" t="s">
        <v>141</v>
      </c>
    </row>
    <row r="1907" spans="1:5" hidden="1">
      <c r="A1907">
        <v>333650</v>
      </c>
      <c r="B1907" t="s">
        <v>2453</v>
      </c>
      <c r="C1907" s="3">
        <v>360047</v>
      </c>
      <c r="D1907">
        <v>26522</v>
      </c>
      <c r="E1907" t="s">
        <v>52</v>
      </c>
    </row>
    <row r="1908" spans="1:5" hidden="1">
      <c r="A1908">
        <v>2733263</v>
      </c>
      <c r="B1908" t="s">
        <v>2973</v>
      </c>
      <c r="C1908" s="3">
        <v>359332</v>
      </c>
      <c r="D1908">
        <v>34955</v>
      </c>
      <c r="E1908" t="s">
        <v>47</v>
      </c>
    </row>
    <row r="1909" spans="1:5" hidden="1">
      <c r="A1909">
        <v>987053</v>
      </c>
      <c r="B1909" t="s">
        <v>2972</v>
      </c>
      <c r="C1909" s="3">
        <v>359274</v>
      </c>
      <c r="D1909">
        <v>1390</v>
      </c>
      <c r="E1909" t="s">
        <v>66</v>
      </c>
    </row>
    <row r="1910" spans="1:5" hidden="1">
      <c r="A1910">
        <v>869551</v>
      </c>
      <c r="B1910" t="s">
        <v>2971</v>
      </c>
      <c r="C1910" s="3">
        <v>359038</v>
      </c>
      <c r="D1910">
        <v>15305</v>
      </c>
      <c r="E1910" t="s">
        <v>52</v>
      </c>
    </row>
    <row r="1911" spans="1:5" hidden="1">
      <c r="A1911">
        <v>3284445</v>
      </c>
      <c r="B1911" t="s">
        <v>2970</v>
      </c>
      <c r="C1911" s="3">
        <v>358781</v>
      </c>
      <c r="D1911">
        <v>57703</v>
      </c>
      <c r="E1911" t="s">
        <v>141</v>
      </c>
    </row>
    <row r="1912" spans="1:5" hidden="1">
      <c r="A1912">
        <v>1161216</v>
      </c>
      <c r="B1912" t="s">
        <v>2969</v>
      </c>
      <c r="C1912" s="3">
        <v>358758</v>
      </c>
      <c r="D1912">
        <v>27119</v>
      </c>
      <c r="E1912" t="s">
        <v>454</v>
      </c>
    </row>
    <row r="1913" spans="1:5" hidden="1">
      <c r="A1913">
        <v>225559</v>
      </c>
      <c r="B1913" t="s">
        <v>2968</v>
      </c>
      <c r="C1913" s="3">
        <v>357772</v>
      </c>
      <c r="D1913">
        <v>23123</v>
      </c>
      <c r="E1913" t="s">
        <v>175</v>
      </c>
    </row>
    <row r="1914" spans="1:5" hidden="1">
      <c r="A1914">
        <v>3177426</v>
      </c>
      <c r="B1914" t="s">
        <v>692</v>
      </c>
      <c r="C1914" s="3">
        <v>357701</v>
      </c>
      <c r="D1914">
        <v>57552</v>
      </c>
      <c r="E1914" t="s">
        <v>175</v>
      </c>
    </row>
    <row r="1915" spans="1:5" hidden="1">
      <c r="A1915">
        <v>137652</v>
      </c>
      <c r="B1915" t="s">
        <v>2967</v>
      </c>
      <c r="C1915" s="3">
        <v>357357</v>
      </c>
      <c r="D1915">
        <v>14587</v>
      </c>
      <c r="E1915" t="s">
        <v>474</v>
      </c>
    </row>
    <row r="1916" spans="1:5" hidden="1">
      <c r="A1916">
        <v>218131</v>
      </c>
      <c r="B1916" t="s">
        <v>2966</v>
      </c>
      <c r="C1916" s="3">
        <v>357125</v>
      </c>
      <c r="D1916">
        <v>21227</v>
      </c>
      <c r="E1916" t="s">
        <v>175</v>
      </c>
    </row>
    <row r="1917" spans="1:5" hidden="1">
      <c r="A1917">
        <v>3440803</v>
      </c>
      <c r="B1917" t="s">
        <v>2965</v>
      </c>
      <c r="C1917" s="3">
        <v>356977</v>
      </c>
      <c r="D1917">
        <v>58278</v>
      </c>
      <c r="E1917" t="s">
        <v>384</v>
      </c>
    </row>
    <row r="1918" spans="1:5" hidden="1">
      <c r="A1918">
        <v>131034</v>
      </c>
      <c r="B1918" t="s">
        <v>2964</v>
      </c>
      <c r="C1918" s="3">
        <v>356958</v>
      </c>
      <c r="D1918">
        <v>16442</v>
      </c>
      <c r="E1918" t="s">
        <v>349</v>
      </c>
    </row>
    <row r="1919" spans="1:5" hidden="1">
      <c r="A1919">
        <v>81175</v>
      </c>
      <c r="B1919" t="s">
        <v>2963</v>
      </c>
      <c r="C1919" s="3">
        <v>356893</v>
      </c>
      <c r="D1919">
        <v>31485</v>
      </c>
      <c r="E1919" t="s">
        <v>43</v>
      </c>
    </row>
    <row r="1920" spans="1:5" hidden="1">
      <c r="A1920">
        <v>459372</v>
      </c>
      <c r="B1920" t="s">
        <v>2962</v>
      </c>
      <c r="C1920" s="3">
        <v>356834</v>
      </c>
      <c r="D1920">
        <v>28836</v>
      </c>
      <c r="E1920" t="s">
        <v>86</v>
      </c>
    </row>
    <row r="1921" spans="1:5" hidden="1">
      <c r="A1921">
        <v>770853</v>
      </c>
      <c r="B1921" t="s">
        <v>2961</v>
      </c>
      <c r="C1921" s="3">
        <v>356828</v>
      </c>
      <c r="D1921">
        <v>19001</v>
      </c>
      <c r="E1921" t="s">
        <v>71</v>
      </c>
    </row>
    <row r="1922" spans="1:5" hidden="1">
      <c r="A1922">
        <v>2668598</v>
      </c>
      <c r="B1922" t="s">
        <v>2960</v>
      </c>
      <c r="C1922" s="3">
        <v>356758</v>
      </c>
      <c r="D1922">
        <v>34760</v>
      </c>
      <c r="E1922" t="s">
        <v>76</v>
      </c>
    </row>
    <row r="1923" spans="1:5" hidden="1">
      <c r="A1923">
        <v>754068</v>
      </c>
      <c r="B1923" t="s">
        <v>2959</v>
      </c>
      <c r="C1923" s="3">
        <v>356355</v>
      </c>
      <c r="D1923">
        <v>25249</v>
      </c>
      <c r="E1923" t="s">
        <v>384</v>
      </c>
    </row>
    <row r="1924" spans="1:5" hidden="1">
      <c r="A1924">
        <v>1014657</v>
      </c>
      <c r="B1924" t="s">
        <v>2958</v>
      </c>
      <c r="C1924" s="3">
        <v>356055</v>
      </c>
      <c r="D1924">
        <v>14546</v>
      </c>
      <c r="E1924" t="s">
        <v>71</v>
      </c>
    </row>
    <row r="1925" spans="1:5" hidden="1">
      <c r="A1925">
        <v>2855978</v>
      </c>
      <c r="B1925" t="s">
        <v>2957</v>
      </c>
      <c r="C1925" s="3">
        <v>355934</v>
      </c>
      <c r="D1925">
        <v>35422</v>
      </c>
      <c r="E1925" t="s">
        <v>45</v>
      </c>
    </row>
    <row r="1926" spans="1:5" hidden="1">
      <c r="A1926">
        <v>576541</v>
      </c>
      <c r="B1926" t="s">
        <v>2956</v>
      </c>
      <c r="C1926" s="3">
        <v>355850</v>
      </c>
      <c r="D1926">
        <v>16924</v>
      </c>
      <c r="E1926" t="s">
        <v>71</v>
      </c>
    </row>
    <row r="1927" spans="1:5" hidden="1">
      <c r="A1927">
        <v>680055</v>
      </c>
      <c r="B1927" t="s">
        <v>2955</v>
      </c>
      <c r="C1927" s="3">
        <v>355756</v>
      </c>
      <c r="D1927">
        <v>10249</v>
      </c>
      <c r="E1927" t="s">
        <v>136</v>
      </c>
    </row>
    <row r="1928" spans="1:5" hidden="1">
      <c r="A1928">
        <v>137447</v>
      </c>
      <c r="B1928" t="s">
        <v>2954</v>
      </c>
      <c r="C1928" s="3">
        <v>355622</v>
      </c>
      <c r="D1928">
        <v>3840</v>
      </c>
      <c r="E1928" t="s">
        <v>45</v>
      </c>
    </row>
    <row r="1929" spans="1:5" hidden="1">
      <c r="A1929">
        <v>3272956</v>
      </c>
      <c r="B1929" t="s">
        <v>2953</v>
      </c>
      <c r="C1929" s="3">
        <v>355515</v>
      </c>
      <c r="D1929">
        <v>57686</v>
      </c>
      <c r="E1929" t="s">
        <v>79</v>
      </c>
    </row>
    <row r="1930" spans="1:5" hidden="1">
      <c r="A1930">
        <v>3039636</v>
      </c>
      <c r="B1930" t="s">
        <v>2952</v>
      </c>
      <c r="C1930" s="3">
        <v>355050</v>
      </c>
      <c r="D1930">
        <v>57101</v>
      </c>
      <c r="E1930" t="s">
        <v>384</v>
      </c>
    </row>
    <row r="1931" spans="1:5" hidden="1">
      <c r="A1931">
        <v>663955</v>
      </c>
      <c r="B1931" t="s">
        <v>2951</v>
      </c>
      <c r="C1931" s="3">
        <v>354526</v>
      </c>
      <c r="D1931">
        <v>14327</v>
      </c>
      <c r="E1931" t="s">
        <v>43</v>
      </c>
    </row>
    <row r="1932" spans="1:5" hidden="1">
      <c r="A1932">
        <v>572459</v>
      </c>
      <c r="B1932" t="s">
        <v>1557</v>
      </c>
      <c r="C1932" s="3">
        <v>354208</v>
      </c>
      <c r="D1932">
        <v>14269</v>
      </c>
      <c r="E1932" t="s">
        <v>52</v>
      </c>
    </row>
    <row r="1933" spans="1:5" hidden="1">
      <c r="A1933">
        <v>961811</v>
      </c>
      <c r="B1933" t="s">
        <v>2950</v>
      </c>
      <c r="C1933" s="3">
        <v>354165</v>
      </c>
      <c r="D1933">
        <v>2710</v>
      </c>
      <c r="E1933" t="s">
        <v>139</v>
      </c>
    </row>
    <row r="1934" spans="1:5" hidden="1">
      <c r="A1934">
        <v>842376</v>
      </c>
      <c r="B1934" t="s">
        <v>2949</v>
      </c>
      <c r="C1934" s="3">
        <v>353918</v>
      </c>
      <c r="D1934">
        <v>27760</v>
      </c>
      <c r="E1934" t="s">
        <v>86</v>
      </c>
    </row>
    <row r="1935" spans="1:5" hidden="1">
      <c r="A1935">
        <v>107570</v>
      </c>
      <c r="B1935" t="s">
        <v>2948</v>
      </c>
      <c r="C1935" s="3">
        <v>353875</v>
      </c>
      <c r="D1935">
        <v>29690</v>
      </c>
      <c r="E1935" t="s">
        <v>41</v>
      </c>
    </row>
    <row r="1936" spans="1:5" hidden="1">
      <c r="A1936">
        <v>893855</v>
      </c>
      <c r="B1936" t="s">
        <v>2947</v>
      </c>
      <c r="C1936" s="3">
        <v>353857</v>
      </c>
      <c r="D1936">
        <v>8283</v>
      </c>
      <c r="E1936" t="s">
        <v>71</v>
      </c>
    </row>
    <row r="1937" spans="1:5" hidden="1">
      <c r="A1937">
        <v>788773</v>
      </c>
      <c r="B1937" t="s">
        <v>2946</v>
      </c>
      <c r="C1937" s="3">
        <v>353740</v>
      </c>
      <c r="D1937">
        <v>31028</v>
      </c>
      <c r="E1937" t="s">
        <v>66</v>
      </c>
    </row>
    <row r="1938" spans="1:5" hidden="1">
      <c r="A1938">
        <v>997052</v>
      </c>
      <c r="B1938" t="s">
        <v>363</v>
      </c>
      <c r="C1938" s="3">
        <v>353711</v>
      </c>
      <c r="D1938">
        <v>17884</v>
      </c>
      <c r="E1938" t="s">
        <v>68</v>
      </c>
    </row>
    <row r="1939" spans="1:5" hidden="1">
      <c r="A1939">
        <v>982553</v>
      </c>
      <c r="B1939" t="s">
        <v>334</v>
      </c>
      <c r="C1939" s="3">
        <v>353533</v>
      </c>
      <c r="D1939">
        <v>8321</v>
      </c>
      <c r="E1939" t="s">
        <v>129</v>
      </c>
    </row>
    <row r="1940" spans="1:5" hidden="1">
      <c r="A1940">
        <v>2642598</v>
      </c>
      <c r="B1940" t="s">
        <v>1037</v>
      </c>
      <c r="C1940" s="3">
        <v>353466</v>
      </c>
      <c r="D1940">
        <v>34627</v>
      </c>
      <c r="E1940" t="s">
        <v>56</v>
      </c>
    </row>
    <row r="1941" spans="1:5" hidden="1">
      <c r="A1941">
        <v>762773</v>
      </c>
      <c r="B1941" t="s">
        <v>2945</v>
      </c>
      <c r="C1941" s="3">
        <v>353374</v>
      </c>
      <c r="D1941">
        <v>32257</v>
      </c>
      <c r="E1941" t="s">
        <v>36</v>
      </c>
    </row>
    <row r="1942" spans="1:5" hidden="1">
      <c r="A1942">
        <v>144155</v>
      </c>
      <c r="B1942" t="s">
        <v>2944</v>
      </c>
      <c r="C1942" s="3">
        <v>352751</v>
      </c>
      <c r="D1942">
        <v>17863</v>
      </c>
      <c r="E1942" t="s">
        <v>66</v>
      </c>
    </row>
    <row r="1943" spans="1:5" hidden="1">
      <c r="A1943">
        <v>578116</v>
      </c>
      <c r="B1943" t="s">
        <v>2943</v>
      </c>
      <c r="C1943" s="3">
        <v>352429</v>
      </c>
      <c r="D1943">
        <v>13216</v>
      </c>
      <c r="E1943" t="s">
        <v>76</v>
      </c>
    </row>
    <row r="1944" spans="1:5" hidden="1">
      <c r="A1944">
        <v>5143788</v>
      </c>
      <c r="B1944" t="s">
        <v>2942</v>
      </c>
      <c r="C1944" s="3">
        <v>351920</v>
      </c>
      <c r="D1944">
        <v>59105</v>
      </c>
      <c r="E1944" t="s">
        <v>349</v>
      </c>
    </row>
    <row r="1945" spans="1:5" hidden="1">
      <c r="A1945">
        <v>582177</v>
      </c>
      <c r="B1945" t="s">
        <v>2941</v>
      </c>
      <c r="C1945" s="3">
        <v>351777</v>
      </c>
      <c r="D1945">
        <v>30464</v>
      </c>
      <c r="E1945" t="s">
        <v>86</v>
      </c>
    </row>
    <row r="1946" spans="1:5" hidden="1">
      <c r="A1946">
        <v>629353</v>
      </c>
      <c r="B1946" t="s">
        <v>2940</v>
      </c>
      <c r="C1946" s="3">
        <v>351504</v>
      </c>
      <c r="D1946">
        <v>3301</v>
      </c>
      <c r="E1946" t="s">
        <v>141</v>
      </c>
    </row>
    <row r="1947" spans="1:5" hidden="1">
      <c r="A1947">
        <v>3293540</v>
      </c>
      <c r="B1947" t="s">
        <v>2939</v>
      </c>
      <c r="C1947" s="3">
        <v>351000</v>
      </c>
      <c r="D1947">
        <v>57740</v>
      </c>
      <c r="E1947" t="s">
        <v>384</v>
      </c>
    </row>
    <row r="1948" spans="1:5" hidden="1">
      <c r="A1948">
        <v>697147</v>
      </c>
      <c r="B1948" t="s">
        <v>2938</v>
      </c>
      <c r="C1948" s="3">
        <v>350358</v>
      </c>
      <c r="D1948">
        <v>17736</v>
      </c>
      <c r="E1948" t="s">
        <v>41</v>
      </c>
    </row>
    <row r="1949" spans="1:5" hidden="1">
      <c r="A1949">
        <v>575759</v>
      </c>
      <c r="B1949" t="s">
        <v>2937</v>
      </c>
      <c r="C1949" s="3">
        <v>350173</v>
      </c>
      <c r="D1949">
        <v>5434</v>
      </c>
      <c r="E1949" t="s">
        <v>43</v>
      </c>
    </row>
    <row r="1950" spans="1:5" hidden="1">
      <c r="A1950">
        <v>3224375</v>
      </c>
      <c r="B1950" t="s">
        <v>2936</v>
      </c>
      <c r="C1950" s="3">
        <v>350121</v>
      </c>
      <c r="D1950">
        <v>57585</v>
      </c>
      <c r="E1950" t="s">
        <v>384</v>
      </c>
    </row>
    <row r="1951" spans="1:5" hidden="1">
      <c r="A1951">
        <v>544335</v>
      </c>
      <c r="B1951" t="s">
        <v>2935</v>
      </c>
      <c r="C1951" s="3">
        <v>350113</v>
      </c>
      <c r="D1951">
        <v>21083</v>
      </c>
      <c r="E1951" t="s">
        <v>106</v>
      </c>
    </row>
    <row r="1952" spans="1:5" hidden="1">
      <c r="A1952">
        <v>442011</v>
      </c>
      <c r="B1952" t="s">
        <v>308</v>
      </c>
      <c r="C1952" s="3">
        <v>347773</v>
      </c>
      <c r="D1952">
        <v>16040</v>
      </c>
      <c r="E1952" t="s">
        <v>36</v>
      </c>
    </row>
    <row r="1953" spans="1:5" hidden="1">
      <c r="A1953">
        <v>3047659</v>
      </c>
      <c r="B1953" t="s">
        <v>2934</v>
      </c>
      <c r="C1953" s="3">
        <v>347549</v>
      </c>
      <c r="D1953">
        <v>57095</v>
      </c>
      <c r="E1953" t="s">
        <v>34</v>
      </c>
    </row>
    <row r="1954" spans="1:5" hidden="1">
      <c r="A1954">
        <v>3487947</v>
      </c>
      <c r="B1954" t="s">
        <v>2933</v>
      </c>
      <c r="C1954" s="3">
        <v>347435</v>
      </c>
      <c r="D1954">
        <v>58407</v>
      </c>
      <c r="E1954" t="s">
        <v>56</v>
      </c>
    </row>
    <row r="1955" spans="1:5" hidden="1">
      <c r="A1955">
        <v>205243</v>
      </c>
      <c r="B1955" t="s">
        <v>44</v>
      </c>
      <c r="C1955" s="3">
        <v>347381</v>
      </c>
      <c r="D1955">
        <v>15801</v>
      </c>
      <c r="E1955" t="s">
        <v>106</v>
      </c>
    </row>
    <row r="1956" spans="1:5" hidden="1">
      <c r="A1956">
        <v>710859</v>
      </c>
      <c r="B1956" t="s">
        <v>2932</v>
      </c>
      <c r="C1956" s="3">
        <v>347122</v>
      </c>
      <c r="D1956">
        <v>11491</v>
      </c>
      <c r="E1956" t="s">
        <v>39</v>
      </c>
    </row>
    <row r="1957" spans="1:5" hidden="1">
      <c r="A1957">
        <v>2849285</v>
      </c>
      <c r="B1957" t="s">
        <v>2931</v>
      </c>
      <c r="C1957" s="3">
        <v>347062</v>
      </c>
      <c r="D1957">
        <v>35406</v>
      </c>
      <c r="E1957" t="s">
        <v>66</v>
      </c>
    </row>
    <row r="1958" spans="1:5" hidden="1">
      <c r="A1958">
        <v>496845</v>
      </c>
      <c r="B1958" t="s">
        <v>2930</v>
      </c>
      <c r="C1958" s="3">
        <v>346631</v>
      </c>
      <c r="D1958">
        <v>1047</v>
      </c>
      <c r="E1958" t="s">
        <v>45</v>
      </c>
    </row>
    <row r="1959" spans="1:5" hidden="1">
      <c r="A1959">
        <v>539872</v>
      </c>
      <c r="B1959" t="s">
        <v>2929</v>
      </c>
      <c r="C1959" s="3">
        <v>346448</v>
      </c>
      <c r="D1959">
        <v>28515</v>
      </c>
      <c r="E1959" t="s">
        <v>141</v>
      </c>
    </row>
    <row r="1960" spans="1:5" hidden="1">
      <c r="A1960">
        <v>724904</v>
      </c>
      <c r="B1960" t="s">
        <v>2928</v>
      </c>
      <c r="C1960" s="3">
        <v>346188</v>
      </c>
      <c r="D1960">
        <v>27417</v>
      </c>
      <c r="E1960" t="s">
        <v>696</v>
      </c>
    </row>
    <row r="1961" spans="1:5" hidden="1">
      <c r="A1961">
        <v>345345</v>
      </c>
      <c r="B1961" t="s">
        <v>1137</v>
      </c>
      <c r="C1961" s="3">
        <v>345962</v>
      </c>
      <c r="D1961">
        <v>5800</v>
      </c>
      <c r="E1961" t="s">
        <v>47</v>
      </c>
    </row>
    <row r="1962" spans="1:5" hidden="1">
      <c r="A1962">
        <v>11640</v>
      </c>
      <c r="B1962" t="s">
        <v>2927</v>
      </c>
      <c r="C1962" s="3">
        <v>345442</v>
      </c>
      <c r="D1962">
        <v>19070</v>
      </c>
      <c r="E1962" t="s">
        <v>106</v>
      </c>
    </row>
    <row r="1963" spans="1:5" hidden="1">
      <c r="A1963">
        <v>412845</v>
      </c>
      <c r="B1963" t="s">
        <v>2926</v>
      </c>
      <c r="C1963" s="3">
        <v>345207</v>
      </c>
      <c r="D1963">
        <v>14567</v>
      </c>
      <c r="E1963" t="s">
        <v>45</v>
      </c>
    </row>
    <row r="1964" spans="1:5" hidden="1">
      <c r="A1964">
        <v>414102</v>
      </c>
      <c r="B1964" t="s">
        <v>2187</v>
      </c>
      <c r="C1964" s="3">
        <v>344720</v>
      </c>
      <c r="D1964">
        <v>9831</v>
      </c>
      <c r="E1964" t="s">
        <v>36</v>
      </c>
    </row>
    <row r="1965" spans="1:5" hidden="1">
      <c r="A1965">
        <v>884358</v>
      </c>
      <c r="B1965" t="s">
        <v>75</v>
      </c>
      <c r="C1965" s="3">
        <v>344655</v>
      </c>
      <c r="D1965">
        <v>15898</v>
      </c>
      <c r="E1965" t="s">
        <v>141</v>
      </c>
    </row>
    <row r="1966" spans="1:5" hidden="1">
      <c r="A1966">
        <v>857745</v>
      </c>
      <c r="B1966" t="s">
        <v>2925</v>
      </c>
      <c r="C1966" s="3">
        <v>344470</v>
      </c>
      <c r="D1966">
        <v>13712</v>
      </c>
      <c r="E1966" t="s">
        <v>47</v>
      </c>
    </row>
    <row r="1967" spans="1:5" hidden="1">
      <c r="A1967">
        <v>3786435</v>
      </c>
      <c r="B1967" t="s">
        <v>2924</v>
      </c>
      <c r="C1967" s="3">
        <v>344313</v>
      </c>
      <c r="D1967">
        <v>58692</v>
      </c>
      <c r="E1967" t="s">
        <v>349</v>
      </c>
    </row>
    <row r="1968" spans="1:5" hidden="1">
      <c r="A1968">
        <v>294751</v>
      </c>
      <c r="B1968" t="s">
        <v>2923</v>
      </c>
      <c r="C1968" s="3">
        <v>343994</v>
      </c>
      <c r="D1968">
        <v>4132</v>
      </c>
      <c r="E1968" t="s">
        <v>68</v>
      </c>
    </row>
    <row r="1969" spans="1:5" hidden="1">
      <c r="A1969">
        <v>651121</v>
      </c>
      <c r="B1969" t="s">
        <v>2922</v>
      </c>
      <c r="C1969" s="3">
        <v>343753</v>
      </c>
      <c r="D1969">
        <v>20568</v>
      </c>
      <c r="E1969" t="s">
        <v>34</v>
      </c>
    </row>
    <row r="1970" spans="1:5" hidden="1">
      <c r="A1970">
        <v>3636446</v>
      </c>
      <c r="B1970" t="s">
        <v>2921</v>
      </c>
      <c r="C1970" s="3">
        <v>343731</v>
      </c>
      <c r="D1970">
        <v>58626</v>
      </c>
      <c r="E1970" t="s">
        <v>416</v>
      </c>
    </row>
    <row r="1971" spans="1:5" hidden="1">
      <c r="A1971">
        <v>305442</v>
      </c>
      <c r="B1971" t="s">
        <v>2920</v>
      </c>
      <c r="C1971" s="3">
        <v>343508</v>
      </c>
      <c r="D1971">
        <v>13305</v>
      </c>
      <c r="E1971" t="s">
        <v>41</v>
      </c>
    </row>
    <row r="1972" spans="1:5" hidden="1">
      <c r="A1972">
        <v>251978</v>
      </c>
      <c r="B1972" t="s">
        <v>2919</v>
      </c>
      <c r="C1972" s="3">
        <v>343253</v>
      </c>
      <c r="D1972">
        <v>32459</v>
      </c>
      <c r="E1972" t="s">
        <v>336</v>
      </c>
    </row>
    <row r="1973" spans="1:5" hidden="1">
      <c r="A1973">
        <v>683449</v>
      </c>
      <c r="B1973" t="s">
        <v>2918</v>
      </c>
      <c r="C1973" s="3">
        <v>343196</v>
      </c>
      <c r="D1973">
        <v>17903</v>
      </c>
      <c r="E1973" t="s">
        <v>47</v>
      </c>
    </row>
    <row r="1974" spans="1:5" hidden="1">
      <c r="A1974">
        <v>271275</v>
      </c>
      <c r="B1974" t="s">
        <v>2917</v>
      </c>
      <c r="C1974" s="3">
        <v>342822</v>
      </c>
      <c r="D1974">
        <v>27269</v>
      </c>
      <c r="E1974" t="s">
        <v>454</v>
      </c>
    </row>
    <row r="1975" spans="1:5" hidden="1">
      <c r="A1975">
        <v>3412417</v>
      </c>
      <c r="B1975" t="s">
        <v>2916</v>
      </c>
      <c r="C1975" s="3">
        <v>342417</v>
      </c>
      <c r="D1975">
        <v>58396</v>
      </c>
      <c r="E1975" t="s">
        <v>197</v>
      </c>
    </row>
    <row r="1976" spans="1:5" hidden="1">
      <c r="A1976">
        <v>3640359</v>
      </c>
      <c r="B1976" t="s">
        <v>2915</v>
      </c>
      <c r="C1976" s="3">
        <v>342414</v>
      </c>
      <c r="D1976">
        <v>58671</v>
      </c>
      <c r="E1976" t="s">
        <v>141</v>
      </c>
    </row>
    <row r="1977" spans="1:5" hidden="1">
      <c r="A1977">
        <v>19936</v>
      </c>
      <c r="B1977" t="s">
        <v>2914</v>
      </c>
      <c r="C1977" s="3">
        <v>342264</v>
      </c>
      <c r="D1977">
        <v>15477</v>
      </c>
      <c r="E1977" t="s">
        <v>79</v>
      </c>
    </row>
    <row r="1978" spans="1:5" hidden="1">
      <c r="A1978">
        <v>476539</v>
      </c>
      <c r="B1978" t="s">
        <v>2913</v>
      </c>
      <c r="C1978" s="3">
        <v>341599</v>
      </c>
      <c r="D1978">
        <v>10523</v>
      </c>
      <c r="E1978" t="s">
        <v>336</v>
      </c>
    </row>
    <row r="1979" spans="1:5" hidden="1">
      <c r="A1979">
        <v>171133</v>
      </c>
      <c r="B1979" t="s">
        <v>2912</v>
      </c>
      <c r="C1979" s="3">
        <v>341593</v>
      </c>
      <c r="D1979">
        <v>20026</v>
      </c>
      <c r="E1979" t="s">
        <v>349</v>
      </c>
    </row>
    <row r="1980" spans="1:5" hidden="1">
      <c r="A1980">
        <v>199463</v>
      </c>
      <c r="B1980" t="s">
        <v>2102</v>
      </c>
      <c r="C1980" s="3">
        <v>341499</v>
      </c>
      <c r="D1980">
        <v>1720</v>
      </c>
      <c r="E1980" t="s">
        <v>141</v>
      </c>
    </row>
    <row r="1981" spans="1:5" hidden="1">
      <c r="A1981">
        <v>357937</v>
      </c>
      <c r="B1981" t="s">
        <v>176</v>
      </c>
      <c r="C1981" s="3">
        <v>341481</v>
      </c>
      <c r="D1981">
        <v>1376</v>
      </c>
      <c r="E1981" t="s">
        <v>336</v>
      </c>
    </row>
    <row r="1982" spans="1:5" hidden="1">
      <c r="A1982">
        <v>3154780</v>
      </c>
      <c r="B1982" t="s">
        <v>2911</v>
      </c>
      <c r="C1982" s="3">
        <v>341423</v>
      </c>
      <c r="D1982">
        <v>57411</v>
      </c>
      <c r="E1982" t="s">
        <v>912</v>
      </c>
    </row>
    <row r="1983" spans="1:5" hidden="1">
      <c r="A1983">
        <v>968249</v>
      </c>
      <c r="B1983" t="s">
        <v>509</v>
      </c>
      <c r="C1983" s="3">
        <v>341175</v>
      </c>
      <c r="D1983">
        <v>14692</v>
      </c>
      <c r="E1983" t="s">
        <v>47</v>
      </c>
    </row>
    <row r="1984" spans="1:5" hidden="1">
      <c r="A1984">
        <v>835770</v>
      </c>
      <c r="B1984" t="s">
        <v>2910</v>
      </c>
      <c r="C1984" s="3">
        <v>340497</v>
      </c>
      <c r="D1984">
        <v>29188</v>
      </c>
      <c r="E1984" t="s">
        <v>145</v>
      </c>
    </row>
    <row r="1985" spans="1:5" hidden="1">
      <c r="A1985">
        <v>863607</v>
      </c>
      <c r="B1985" t="s">
        <v>2909</v>
      </c>
      <c r="C1985" s="3">
        <v>339933</v>
      </c>
      <c r="D1985">
        <v>2608</v>
      </c>
      <c r="E1985" t="s">
        <v>454</v>
      </c>
    </row>
    <row r="1986" spans="1:5" hidden="1">
      <c r="A1986">
        <v>3017081</v>
      </c>
      <c r="B1986" t="s">
        <v>2908</v>
      </c>
      <c r="C1986" s="3">
        <v>339819</v>
      </c>
      <c r="D1986">
        <v>57093</v>
      </c>
      <c r="E1986" t="s">
        <v>145</v>
      </c>
    </row>
    <row r="1987" spans="1:5" hidden="1">
      <c r="A1987">
        <v>2356091</v>
      </c>
      <c r="B1987" t="s">
        <v>2907</v>
      </c>
      <c r="C1987" s="3">
        <v>339629</v>
      </c>
      <c r="D1987">
        <v>34150</v>
      </c>
      <c r="E1987" t="s">
        <v>139</v>
      </c>
    </row>
    <row r="1988" spans="1:5" hidden="1">
      <c r="A1988">
        <v>34434</v>
      </c>
      <c r="B1988" t="s">
        <v>2906</v>
      </c>
      <c r="C1988" s="3">
        <v>339343</v>
      </c>
      <c r="D1988">
        <v>22081</v>
      </c>
      <c r="E1988" t="s">
        <v>106</v>
      </c>
    </row>
    <row r="1989" spans="1:5" hidden="1">
      <c r="A1989">
        <v>3345065</v>
      </c>
      <c r="B1989" t="s">
        <v>450</v>
      </c>
      <c r="C1989" s="3">
        <v>338925</v>
      </c>
      <c r="D1989">
        <v>57945</v>
      </c>
      <c r="E1989" t="s">
        <v>349</v>
      </c>
    </row>
    <row r="1990" spans="1:5" hidden="1">
      <c r="A1990">
        <v>206156</v>
      </c>
      <c r="B1990" t="s">
        <v>2905</v>
      </c>
      <c r="C1990" s="3">
        <v>338622</v>
      </c>
      <c r="D1990">
        <v>12258</v>
      </c>
      <c r="E1990" t="s">
        <v>39</v>
      </c>
    </row>
    <row r="1991" spans="1:5" hidden="1">
      <c r="A1991">
        <v>457426</v>
      </c>
      <c r="B1991" t="s">
        <v>2904</v>
      </c>
      <c r="C1991" s="3">
        <v>338619</v>
      </c>
      <c r="D1991">
        <v>11539</v>
      </c>
      <c r="E1991" t="s">
        <v>275</v>
      </c>
    </row>
    <row r="1992" spans="1:5" hidden="1">
      <c r="A1992">
        <v>975153</v>
      </c>
      <c r="B1992" t="s">
        <v>2903</v>
      </c>
      <c r="C1992" s="3">
        <v>338307</v>
      </c>
      <c r="D1992">
        <v>10608</v>
      </c>
      <c r="E1992" t="s">
        <v>71</v>
      </c>
    </row>
    <row r="1993" spans="1:5" hidden="1">
      <c r="A1993">
        <v>296559</v>
      </c>
      <c r="B1993" t="s">
        <v>591</v>
      </c>
      <c r="C1993" s="3">
        <v>337834</v>
      </c>
      <c r="D1993">
        <v>11777</v>
      </c>
      <c r="E1993" t="s">
        <v>52</v>
      </c>
    </row>
    <row r="1994" spans="1:5" hidden="1">
      <c r="A1994">
        <v>130813</v>
      </c>
      <c r="B1994" t="s">
        <v>2902</v>
      </c>
      <c r="C1994" s="3">
        <v>337523</v>
      </c>
      <c r="D1994">
        <v>6516</v>
      </c>
      <c r="E1994" t="s">
        <v>76</v>
      </c>
    </row>
    <row r="1995" spans="1:5" hidden="1">
      <c r="A1995">
        <v>1836701</v>
      </c>
      <c r="B1995" t="s">
        <v>2769</v>
      </c>
      <c r="C1995" s="3">
        <v>337487</v>
      </c>
      <c r="D1995">
        <v>33380</v>
      </c>
      <c r="E1995" t="s">
        <v>43</v>
      </c>
    </row>
    <row r="1996" spans="1:5" hidden="1">
      <c r="A1996">
        <v>227151</v>
      </c>
      <c r="B1996" t="s">
        <v>2901</v>
      </c>
      <c r="C1996" s="3">
        <v>337360</v>
      </c>
      <c r="D1996">
        <v>1869</v>
      </c>
      <c r="E1996" t="s">
        <v>52</v>
      </c>
    </row>
    <row r="1997" spans="1:5" hidden="1">
      <c r="A1997">
        <v>676151</v>
      </c>
      <c r="B1997" t="s">
        <v>2900</v>
      </c>
      <c r="C1997" s="3">
        <v>336858</v>
      </c>
      <c r="D1997">
        <v>19396</v>
      </c>
      <c r="E1997" t="s">
        <v>136</v>
      </c>
    </row>
    <row r="1998" spans="1:5" hidden="1">
      <c r="A1998">
        <v>514048</v>
      </c>
      <c r="B1998" t="s">
        <v>366</v>
      </c>
      <c r="C1998" s="3">
        <v>336837</v>
      </c>
      <c r="D1998">
        <v>5635</v>
      </c>
      <c r="E1998" t="s">
        <v>131</v>
      </c>
    </row>
    <row r="1999" spans="1:5" hidden="1">
      <c r="A1999">
        <v>338178</v>
      </c>
      <c r="B1999" t="s">
        <v>2899</v>
      </c>
      <c r="C1999" s="3">
        <v>336837</v>
      </c>
      <c r="D1999">
        <v>26511</v>
      </c>
      <c r="E1999" t="s">
        <v>454</v>
      </c>
    </row>
    <row r="2000" spans="1:5" hidden="1">
      <c r="A2000">
        <v>109136</v>
      </c>
      <c r="B2000" t="s">
        <v>2898</v>
      </c>
      <c r="C2000" s="3">
        <v>336668</v>
      </c>
      <c r="D2000">
        <v>25795</v>
      </c>
      <c r="E2000" t="s">
        <v>79</v>
      </c>
    </row>
    <row r="2001" spans="1:14" hidden="1">
      <c r="A2001">
        <v>3349241</v>
      </c>
      <c r="B2001" t="s">
        <v>2314</v>
      </c>
      <c r="C2001" s="3">
        <v>336419</v>
      </c>
      <c r="D2001">
        <v>57967</v>
      </c>
      <c r="E2001" t="s">
        <v>86</v>
      </c>
    </row>
    <row r="2002" spans="1:14" hidden="1">
      <c r="A2002">
        <v>1852569</v>
      </c>
      <c r="B2002" t="s">
        <v>2897</v>
      </c>
      <c r="C2002" s="3">
        <v>335195</v>
      </c>
      <c r="D2002">
        <v>33316</v>
      </c>
      <c r="E2002" t="s">
        <v>1803</v>
      </c>
    </row>
    <row r="2003" spans="1:14" hidden="1">
      <c r="A2003">
        <v>855264</v>
      </c>
      <c r="B2003" t="s">
        <v>2896</v>
      </c>
      <c r="C2003" s="3">
        <v>334939</v>
      </c>
      <c r="D2003">
        <v>17811</v>
      </c>
      <c r="E2003" t="s">
        <v>141</v>
      </c>
    </row>
    <row r="2004" spans="1:14" hidden="1">
      <c r="A2004">
        <v>653134</v>
      </c>
      <c r="B2004" t="s">
        <v>2895</v>
      </c>
      <c r="C2004" s="3">
        <v>334893</v>
      </c>
      <c r="D2004">
        <v>9327</v>
      </c>
      <c r="E2004" t="s">
        <v>336</v>
      </c>
    </row>
    <row r="2005" spans="1:14" hidden="1">
      <c r="A2005">
        <v>58225</v>
      </c>
      <c r="B2005" t="s">
        <v>2894</v>
      </c>
      <c r="C2005" s="3">
        <v>334511</v>
      </c>
      <c r="D2005">
        <v>769</v>
      </c>
      <c r="E2005" t="s">
        <v>76</v>
      </c>
      <c r="N2005" s="24" t="s">
        <v>192</v>
      </c>
    </row>
    <row r="2006" spans="1:14" hidden="1">
      <c r="A2006">
        <v>490535</v>
      </c>
      <c r="B2006" t="s">
        <v>2893</v>
      </c>
      <c r="C2006" s="3">
        <v>334246</v>
      </c>
      <c r="D2006">
        <v>12396</v>
      </c>
      <c r="E2006" t="s">
        <v>45</v>
      </c>
    </row>
    <row r="2007" spans="1:14" hidden="1">
      <c r="A2007">
        <v>875057</v>
      </c>
      <c r="B2007" t="s">
        <v>119</v>
      </c>
      <c r="C2007" s="3">
        <v>334129</v>
      </c>
      <c r="D2007">
        <v>13407</v>
      </c>
      <c r="E2007" t="s">
        <v>141</v>
      </c>
    </row>
    <row r="2008" spans="1:14" hidden="1">
      <c r="A2008">
        <v>217059</v>
      </c>
      <c r="B2008" t="s">
        <v>2892</v>
      </c>
      <c r="C2008" s="3">
        <v>333760</v>
      </c>
      <c r="D2008">
        <v>10168</v>
      </c>
      <c r="E2008" t="s">
        <v>66</v>
      </c>
    </row>
    <row r="2009" spans="1:14" hidden="1">
      <c r="A2009">
        <v>835257</v>
      </c>
      <c r="B2009" t="s">
        <v>2891</v>
      </c>
      <c r="C2009" s="3">
        <v>333412</v>
      </c>
      <c r="D2009">
        <v>9760</v>
      </c>
      <c r="E2009" t="s">
        <v>66</v>
      </c>
    </row>
    <row r="2010" spans="1:14" hidden="1">
      <c r="A2010">
        <v>58636</v>
      </c>
      <c r="B2010" t="s">
        <v>1281</v>
      </c>
      <c r="C2010" s="3">
        <v>333115</v>
      </c>
      <c r="D2010">
        <v>11448</v>
      </c>
      <c r="E2010" t="s">
        <v>106</v>
      </c>
    </row>
    <row r="2011" spans="1:14" hidden="1">
      <c r="A2011">
        <v>387671</v>
      </c>
      <c r="B2011" t="s">
        <v>2890</v>
      </c>
      <c r="C2011" s="3">
        <v>333106</v>
      </c>
      <c r="D2011">
        <v>29537</v>
      </c>
      <c r="E2011" t="s">
        <v>197</v>
      </c>
    </row>
    <row r="2012" spans="1:14" hidden="1">
      <c r="A2012">
        <v>3368635</v>
      </c>
      <c r="B2012" t="s">
        <v>2889</v>
      </c>
      <c r="C2012" s="3">
        <v>333057</v>
      </c>
      <c r="D2012">
        <v>58030</v>
      </c>
      <c r="E2012" t="s">
        <v>349</v>
      </c>
    </row>
    <row r="2013" spans="1:14" hidden="1">
      <c r="A2013">
        <v>3224302</v>
      </c>
      <c r="B2013" t="s">
        <v>2888</v>
      </c>
      <c r="C2013" s="3">
        <v>332974</v>
      </c>
      <c r="D2013">
        <v>57741</v>
      </c>
      <c r="E2013" t="s">
        <v>129</v>
      </c>
    </row>
    <row r="2014" spans="1:14" hidden="1">
      <c r="A2014">
        <v>2845755</v>
      </c>
      <c r="B2014" t="s">
        <v>2887</v>
      </c>
      <c r="C2014" s="3">
        <v>332968</v>
      </c>
      <c r="D2014">
        <v>35218</v>
      </c>
      <c r="E2014" t="s">
        <v>349</v>
      </c>
    </row>
    <row r="2015" spans="1:14" hidden="1">
      <c r="A2015">
        <v>385686</v>
      </c>
      <c r="B2015" t="s">
        <v>2886</v>
      </c>
      <c r="C2015" s="3">
        <v>332856</v>
      </c>
      <c r="D2015">
        <v>34058</v>
      </c>
      <c r="E2015" t="s">
        <v>1073</v>
      </c>
    </row>
    <row r="2016" spans="1:14" hidden="1">
      <c r="A2016">
        <v>982937</v>
      </c>
      <c r="B2016" t="s">
        <v>2885</v>
      </c>
      <c r="C2016" s="3">
        <v>332605</v>
      </c>
      <c r="D2016">
        <v>10318</v>
      </c>
      <c r="E2016" t="s">
        <v>175</v>
      </c>
    </row>
    <row r="2017" spans="1:15" hidden="1">
      <c r="A2017">
        <v>2687133</v>
      </c>
      <c r="B2017" t="s">
        <v>2784</v>
      </c>
      <c r="C2017" s="3">
        <v>332475</v>
      </c>
      <c r="D2017">
        <v>34849</v>
      </c>
      <c r="E2017" t="s">
        <v>47</v>
      </c>
    </row>
    <row r="2018" spans="1:15" hidden="1">
      <c r="A2018">
        <v>2823221</v>
      </c>
      <c r="B2018" t="s">
        <v>2884</v>
      </c>
      <c r="C2018" s="3">
        <v>331527</v>
      </c>
      <c r="D2018">
        <v>35320</v>
      </c>
      <c r="E2018" t="s">
        <v>79</v>
      </c>
    </row>
    <row r="2019" spans="1:15" hidden="1">
      <c r="A2019">
        <v>329550</v>
      </c>
      <c r="B2019" t="s">
        <v>2883</v>
      </c>
      <c r="C2019" s="3">
        <v>331525</v>
      </c>
      <c r="D2019">
        <v>22020</v>
      </c>
      <c r="E2019" t="s">
        <v>175</v>
      </c>
    </row>
    <row r="2020" spans="1:15" hidden="1">
      <c r="A2020">
        <v>678744</v>
      </c>
      <c r="B2020" t="s">
        <v>1693</v>
      </c>
      <c r="C2020" s="3">
        <v>331179</v>
      </c>
      <c r="D2020">
        <v>1550</v>
      </c>
      <c r="E2020" t="s">
        <v>47</v>
      </c>
    </row>
    <row r="2021" spans="1:15" hidden="1">
      <c r="A2021">
        <v>768953</v>
      </c>
      <c r="B2021" t="s">
        <v>2882</v>
      </c>
      <c r="C2021" s="3">
        <v>330904</v>
      </c>
      <c r="D2021">
        <v>17280</v>
      </c>
      <c r="E2021" t="s">
        <v>136</v>
      </c>
    </row>
    <row r="2022" spans="1:15" hidden="1">
      <c r="A2022">
        <v>353238</v>
      </c>
      <c r="B2022" t="s">
        <v>1693</v>
      </c>
      <c r="C2022" s="3">
        <v>330753</v>
      </c>
      <c r="D2022">
        <v>72</v>
      </c>
      <c r="E2022" t="s">
        <v>84</v>
      </c>
      <c r="N2022" s="24" t="s">
        <v>192</v>
      </c>
      <c r="O2022" t="s">
        <v>2881</v>
      </c>
    </row>
    <row r="2023" spans="1:15" hidden="1">
      <c r="A2023">
        <v>3165357</v>
      </c>
      <c r="B2023" t="s">
        <v>2880</v>
      </c>
      <c r="C2023" s="3">
        <v>330642</v>
      </c>
      <c r="D2023">
        <v>57511</v>
      </c>
      <c r="E2023" t="s">
        <v>41</v>
      </c>
    </row>
    <row r="2024" spans="1:15" hidden="1">
      <c r="A2024">
        <v>44040</v>
      </c>
      <c r="B2024" t="s">
        <v>2879</v>
      </c>
      <c r="C2024" s="3">
        <v>330397</v>
      </c>
      <c r="D2024">
        <v>4364</v>
      </c>
      <c r="E2024" t="s">
        <v>41</v>
      </c>
    </row>
    <row r="2025" spans="1:15" hidden="1">
      <c r="A2025">
        <v>497954</v>
      </c>
      <c r="B2025" t="s">
        <v>1703</v>
      </c>
      <c r="C2025" s="3">
        <v>330035</v>
      </c>
      <c r="D2025">
        <v>3337</v>
      </c>
      <c r="E2025" t="s">
        <v>141</v>
      </c>
    </row>
    <row r="2026" spans="1:15" hidden="1">
      <c r="A2026">
        <v>447557</v>
      </c>
      <c r="B2026" t="s">
        <v>2878</v>
      </c>
      <c r="C2026" s="3">
        <v>329986</v>
      </c>
      <c r="D2026">
        <v>1513</v>
      </c>
      <c r="E2026" t="s">
        <v>145</v>
      </c>
    </row>
    <row r="2027" spans="1:15" hidden="1">
      <c r="A2027">
        <v>1015270</v>
      </c>
      <c r="B2027" t="s">
        <v>2877</v>
      </c>
      <c r="C2027" s="3">
        <v>329899</v>
      </c>
      <c r="D2027">
        <v>29881</v>
      </c>
      <c r="E2027" t="s">
        <v>41</v>
      </c>
    </row>
    <row r="2028" spans="1:15" hidden="1">
      <c r="A2028">
        <v>121914</v>
      </c>
      <c r="B2028" t="s">
        <v>2876</v>
      </c>
      <c r="C2028" s="3">
        <v>329536</v>
      </c>
      <c r="D2028">
        <v>16976</v>
      </c>
      <c r="E2028" t="s">
        <v>86</v>
      </c>
    </row>
    <row r="2029" spans="1:15" hidden="1">
      <c r="A2029">
        <v>2483120</v>
      </c>
      <c r="B2029" t="s">
        <v>2875</v>
      </c>
      <c r="C2029" s="3">
        <v>329520</v>
      </c>
      <c r="D2029">
        <v>34209</v>
      </c>
      <c r="E2029" t="s">
        <v>34</v>
      </c>
    </row>
    <row r="2030" spans="1:15" hidden="1">
      <c r="A2030">
        <v>433943</v>
      </c>
      <c r="B2030" t="s">
        <v>666</v>
      </c>
      <c r="C2030" s="3">
        <v>329224</v>
      </c>
      <c r="D2030">
        <v>214</v>
      </c>
      <c r="E2030" t="s">
        <v>47</v>
      </c>
      <c r="N2030" s="24" t="s">
        <v>192</v>
      </c>
    </row>
    <row r="2031" spans="1:15" hidden="1">
      <c r="A2031">
        <v>306337</v>
      </c>
      <c r="B2031" t="s">
        <v>2874</v>
      </c>
      <c r="C2031" s="3">
        <v>328026</v>
      </c>
      <c r="D2031">
        <v>3614</v>
      </c>
      <c r="E2031" t="s">
        <v>45</v>
      </c>
    </row>
    <row r="2032" spans="1:15" hidden="1">
      <c r="A2032">
        <v>430036</v>
      </c>
      <c r="B2032" t="s">
        <v>2873</v>
      </c>
      <c r="C2032" s="3">
        <v>327866</v>
      </c>
      <c r="D2032">
        <v>39</v>
      </c>
      <c r="E2032" t="s">
        <v>84</v>
      </c>
      <c r="N2032" t="s">
        <v>869</v>
      </c>
    </row>
    <row r="2033" spans="1:15" hidden="1">
      <c r="A2033">
        <v>7072</v>
      </c>
      <c r="B2033" t="s">
        <v>2872</v>
      </c>
      <c r="C2033" s="3">
        <v>327786</v>
      </c>
      <c r="D2033">
        <v>28870</v>
      </c>
      <c r="E2033" t="s">
        <v>36</v>
      </c>
    </row>
    <row r="2034" spans="1:15" hidden="1">
      <c r="A2034">
        <v>573335</v>
      </c>
      <c r="B2034" t="s">
        <v>2021</v>
      </c>
      <c r="C2034" s="3">
        <v>327551</v>
      </c>
      <c r="D2034">
        <v>8234</v>
      </c>
      <c r="E2034" t="s">
        <v>106</v>
      </c>
    </row>
    <row r="2035" spans="1:15" hidden="1">
      <c r="A2035">
        <v>831642</v>
      </c>
      <c r="B2035" t="s">
        <v>2871</v>
      </c>
      <c r="C2035" s="3">
        <v>327147</v>
      </c>
      <c r="D2035">
        <v>11228</v>
      </c>
      <c r="E2035" t="s">
        <v>145</v>
      </c>
    </row>
    <row r="2036" spans="1:15" hidden="1">
      <c r="A2036">
        <v>2687487</v>
      </c>
      <c r="B2036" t="s">
        <v>2870</v>
      </c>
      <c r="C2036" s="3">
        <v>327065</v>
      </c>
      <c r="D2036">
        <v>34535</v>
      </c>
      <c r="E2036" t="s">
        <v>349</v>
      </c>
    </row>
    <row r="2037" spans="1:15" hidden="1">
      <c r="A2037">
        <v>120542</v>
      </c>
      <c r="B2037" t="s">
        <v>2869</v>
      </c>
      <c r="C2037" s="3">
        <v>327046</v>
      </c>
      <c r="D2037">
        <v>12331</v>
      </c>
      <c r="E2037" t="s">
        <v>145</v>
      </c>
    </row>
    <row r="2038" spans="1:15" hidden="1">
      <c r="A2038">
        <v>16551</v>
      </c>
      <c r="B2038" t="s">
        <v>2868</v>
      </c>
      <c r="C2038" s="3">
        <v>327028</v>
      </c>
      <c r="D2038">
        <v>10956</v>
      </c>
      <c r="E2038" t="s">
        <v>66</v>
      </c>
    </row>
    <row r="2039" spans="1:15" hidden="1">
      <c r="A2039">
        <v>1008076</v>
      </c>
      <c r="B2039" t="s">
        <v>2867</v>
      </c>
      <c r="C2039" s="3">
        <v>326873</v>
      </c>
      <c r="D2039">
        <v>28222</v>
      </c>
      <c r="E2039" t="s">
        <v>1073</v>
      </c>
    </row>
    <row r="2040" spans="1:15" hidden="1">
      <c r="A2040">
        <v>2963547</v>
      </c>
      <c r="B2040" t="s">
        <v>2866</v>
      </c>
      <c r="C2040" s="3">
        <v>326790</v>
      </c>
      <c r="D2040">
        <v>57112</v>
      </c>
      <c r="E2040" t="s">
        <v>86</v>
      </c>
    </row>
    <row r="2041" spans="1:15" hidden="1">
      <c r="A2041">
        <v>197142</v>
      </c>
      <c r="B2041" t="s">
        <v>584</v>
      </c>
      <c r="C2041" s="3">
        <v>326568</v>
      </c>
      <c r="D2041">
        <v>8772</v>
      </c>
      <c r="E2041" t="s">
        <v>139</v>
      </c>
    </row>
    <row r="2042" spans="1:15" hidden="1">
      <c r="A2042">
        <v>2732565</v>
      </c>
      <c r="B2042" t="s">
        <v>285</v>
      </c>
      <c r="C2042" s="3">
        <v>326024</v>
      </c>
      <c r="D2042">
        <v>34973</v>
      </c>
      <c r="E2042" t="s">
        <v>47</v>
      </c>
    </row>
    <row r="2043" spans="1:15" hidden="1">
      <c r="A2043">
        <v>879644</v>
      </c>
      <c r="B2043" t="s">
        <v>2865</v>
      </c>
      <c r="C2043" s="3">
        <v>325998</v>
      </c>
      <c r="D2043">
        <v>9369</v>
      </c>
      <c r="E2043" t="s">
        <v>71</v>
      </c>
    </row>
    <row r="2044" spans="1:15" hidden="1">
      <c r="A2044">
        <v>783246</v>
      </c>
      <c r="B2044" t="s">
        <v>2864</v>
      </c>
      <c r="C2044" s="3">
        <v>325518</v>
      </c>
      <c r="D2044">
        <v>11347</v>
      </c>
      <c r="E2044" t="s">
        <v>47</v>
      </c>
    </row>
    <row r="2045" spans="1:15" hidden="1">
      <c r="A2045">
        <v>234506</v>
      </c>
      <c r="B2045" t="s">
        <v>2863</v>
      </c>
      <c r="C2045" s="3">
        <v>325368</v>
      </c>
      <c r="D2045">
        <v>7018</v>
      </c>
      <c r="E2045" t="s">
        <v>36</v>
      </c>
    </row>
    <row r="2046" spans="1:15" hidden="1">
      <c r="A2046">
        <v>2684552</v>
      </c>
      <c r="B2046" t="s">
        <v>2862</v>
      </c>
      <c r="C2046" s="3">
        <v>325359</v>
      </c>
      <c r="D2046">
        <v>34606</v>
      </c>
      <c r="E2046" t="s">
        <v>68</v>
      </c>
    </row>
    <row r="2047" spans="1:15" hidden="1">
      <c r="A2047">
        <v>734248</v>
      </c>
      <c r="B2047" t="s">
        <v>1565</v>
      </c>
      <c r="C2047" s="3">
        <v>325229</v>
      </c>
      <c r="D2047">
        <v>950</v>
      </c>
      <c r="E2047" t="s">
        <v>47</v>
      </c>
      <c r="N2047" s="24" t="s">
        <v>192</v>
      </c>
      <c r="O2047" s="33"/>
    </row>
    <row r="2048" spans="1:15" hidden="1">
      <c r="A2048">
        <v>522753</v>
      </c>
      <c r="B2048" t="s">
        <v>2861</v>
      </c>
      <c r="C2048" s="3">
        <v>325163</v>
      </c>
      <c r="D2048">
        <v>15669</v>
      </c>
      <c r="E2048" t="s">
        <v>141</v>
      </c>
    </row>
    <row r="2049" spans="1:14" hidden="1">
      <c r="A2049">
        <v>836852</v>
      </c>
      <c r="B2049" t="s">
        <v>2860</v>
      </c>
      <c r="C2049" s="3">
        <v>325074</v>
      </c>
      <c r="D2049">
        <v>5271</v>
      </c>
      <c r="E2049" t="s">
        <v>66</v>
      </c>
    </row>
    <row r="2050" spans="1:14" hidden="1">
      <c r="A2050">
        <v>601658</v>
      </c>
      <c r="B2050" t="s">
        <v>2859</v>
      </c>
      <c r="C2050" s="3">
        <v>324960</v>
      </c>
      <c r="D2050">
        <v>15657</v>
      </c>
      <c r="E2050" t="s">
        <v>141</v>
      </c>
    </row>
    <row r="2051" spans="1:14" hidden="1">
      <c r="A2051">
        <v>480433</v>
      </c>
      <c r="B2051" t="s">
        <v>2858</v>
      </c>
      <c r="C2051" s="3">
        <v>324800</v>
      </c>
      <c r="D2051">
        <v>14427</v>
      </c>
      <c r="E2051" t="s">
        <v>336</v>
      </c>
    </row>
    <row r="2052" spans="1:14" hidden="1">
      <c r="A2052">
        <v>2505451</v>
      </c>
      <c r="B2052" t="s">
        <v>2857</v>
      </c>
      <c r="C2052" s="3">
        <v>324675</v>
      </c>
      <c r="D2052">
        <v>34229</v>
      </c>
      <c r="E2052" t="s">
        <v>79</v>
      </c>
    </row>
    <row r="2053" spans="1:14" hidden="1">
      <c r="A2053">
        <v>119153</v>
      </c>
      <c r="B2053" t="s">
        <v>2856</v>
      </c>
      <c r="C2053" s="3">
        <v>324599</v>
      </c>
      <c r="D2053">
        <v>14966</v>
      </c>
      <c r="E2053" t="s">
        <v>68</v>
      </c>
    </row>
    <row r="2054" spans="1:14" hidden="1">
      <c r="A2054">
        <v>750341</v>
      </c>
      <c r="B2054" t="s">
        <v>2855</v>
      </c>
      <c r="C2054" s="3">
        <v>324552</v>
      </c>
      <c r="D2054">
        <v>11407</v>
      </c>
      <c r="E2054" t="s">
        <v>474</v>
      </c>
    </row>
    <row r="2055" spans="1:14" hidden="1">
      <c r="A2055">
        <v>995517</v>
      </c>
      <c r="B2055" t="s">
        <v>2854</v>
      </c>
      <c r="C2055" s="3">
        <v>324489</v>
      </c>
      <c r="D2055">
        <v>16970</v>
      </c>
      <c r="E2055" t="s">
        <v>139</v>
      </c>
    </row>
    <row r="2056" spans="1:14" hidden="1">
      <c r="A2056">
        <v>831576</v>
      </c>
      <c r="B2056" t="s">
        <v>2853</v>
      </c>
      <c r="C2056" s="3">
        <v>324447</v>
      </c>
      <c r="D2056">
        <v>29177</v>
      </c>
      <c r="E2056" t="s">
        <v>175</v>
      </c>
    </row>
    <row r="2057" spans="1:14" hidden="1">
      <c r="A2057">
        <v>8033</v>
      </c>
      <c r="B2057" t="s">
        <v>2852</v>
      </c>
      <c r="C2057" s="3">
        <v>324436</v>
      </c>
      <c r="D2057">
        <v>23090</v>
      </c>
      <c r="E2057" t="s">
        <v>336</v>
      </c>
    </row>
    <row r="2058" spans="1:14" hidden="1">
      <c r="A2058">
        <v>786733</v>
      </c>
      <c r="B2058" t="s">
        <v>2851</v>
      </c>
      <c r="C2058" s="3">
        <v>324402</v>
      </c>
      <c r="D2058">
        <v>9997</v>
      </c>
      <c r="E2058" t="s">
        <v>164</v>
      </c>
    </row>
    <row r="2059" spans="1:14" hidden="1">
      <c r="A2059">
        <v>3382547</v>
      </c>
      <c r="B2059" t="s">
        <v>2850</v>
      </c>
      <c r="C2059" s="3">
        <v>324146</v>
      </c>
      <c r="D2059">
        <v>58180</v>
      </c>
      <c r="E2059" t="s">
        <v>118</v>
      </c>
    </row>
    <row r="2060" spans="1:14" hidden="1">
      <c r="A2060">
        <v>944355</v>
      </c>
      <c r="B2060" t="s">
        <v>822</v>
      </c>
      <c r="C2060" s="3">
        <v>323865</v>
      </c>
      <c r="D2060">
        <v>25894</v>
      </c>
      <c r="E2060" t="s">
        <v>118</v>
      </c>
    </row>
    <row r="2061" spans="1:14" hidden="1">
      <c r="A2061">
        <v>696168</v>
      </c>
      <c r="B2061" t="s">
        <v>2849</v>
      </c>
      <c r="C2061" s="3">
        <v>323696</v>
      </c>
      <c r="D2061">
        <v>26704</v>
      </c>
      <c r="E2061" t="s">
        <v>384</v>
      </c>
    </row>
    <row r="2062" spans="1:14" hidden="1">
      <c r="A2062">
        <v>3223305</v>
      </c>
      <c r="B2062" t="s">
        <v>2848</v>
      </c>
      <c r="C2062" s="3">
        <v>323664</v>
      </c>
      <c r="D2062">
        <v>57626</v>
      </c>
      <c r="E2062" t="s">
        <v>474</v>
      </c>
    </row>
    <row r="2063" spans="1:14" hidden="1">
      <c r="A2063">
        <v>528102</v>
      </c>
      <c r="B2063" t="s">
        <v>2847</v>
      </c>
      <c r="C2063" s="3">
        <v>323543</v>
      </c>
      <c r="D2063">
        <v>90258</v>
      </c>
      <c r="E2063" t="s">
        <v>454</v>
      </c>
    </row>
    <row r="2064" spans="1:14" hidden="1">
      <c r="A2064">
        <v>613156</v>
      </c>
      <c r="B2064" t="s">
        <v>2846</v>
      </c>
      <c r="C2064" s="3">
        <v>322982</v>
      </c>
      <c r="D2064">
        <v>363</v>
      </c>
      <c r="E2064" t="s">
        <v>60</v>
      </c>
      <c r="N2064" t="s">
        <v>192</v>
      </c>
    </row>
    <row r="2065" spans="1:14" hidden="1">
      <c r="A2065">
        <v>251558</v>
      </c>
      <c r="B2065" t="s">
        <v>2845</v>
      </c>
      <c r="C2065" s="3">
        <v>322267</v>
      </c>
      <c r="D2065">
        <v>5062</v>
      </c>
      <c r="E2065" t="s">
        <v>474</v>
      </c>
    </row>
    <row r="2066" spans="1:14" hidden="1">
      <c r="A2066">
        <v>2594419</v>
      </c>
      <c r="B2066" t="s">
        <v>2844</v>
      </c>
      <c r="C2066" s="3">
        <v>322229</v>
      </c>
      <c r="D2066">
        <v>34489</v>
      </c>
      <c r="E2066" t="s">
        <v>349</v>
      </c>
    </row>
    <row r="2067" spans="1:14" hidden="1">
      <c r="A2067">
        <v>296456</v>
      </c>
      <c r="B2067" t="s">
        <v>2843</v>
      </c>
      <c r="C2067" s="3">
        <v>322210</v>
      </c>
      <c r="D2067">
        <v>14331</v>
      </c>
      <c r="E2067" t="s">
        <v>68</v>
      </c>
    </row>
    <row r="2068" spans="1:14" hidden="1">
      <c r="A2068">
        <v>694847</v>
      </c>
      <c r="B2068" t="s">
        <v>2496</v>
      </c>
      <c r="C2068" s="3">
        <v>322072</v>
      </c>
      <c r="D2068">
        <v>5015</v>
      </c>
      <c r="E2068" t="s">
        <v>474</v>
      </c>
    </row>
    <row r="2069" spans="1:14" hidden="1">
      <c r="A2069">
        <v>893248</v>
      </c>
      <c r="B2069" t="s">
        <v>2842</v>
      </c>
      <c r="C2069" s="3">
        <v>321946</v>
      </c>
      <c r="D2069">
        <v>961</v>
      </c>
      <c r="E2069" t="s">
        <v>47</v>
      </c>
      <c r="N2069" s="24" t="s">
        <v>192</v>
      </c>
    </row>
    <row r="2070" spans="1:14" hidden="1">
      <c r="A2070">
        <v>469559</v>
      </c>
      <c r="B2070" t="s">
        <v>2841</v>
      </c>
      <c r="C2070" s="3">
        <v>321840</v>
      </c>
      <c r="D2070">
        <v>5473</v>
      </c>
      <c r="E2070" t="s">
        <v>43</v>
      </c>
    </row>
    <row r="2071" spans="1:14" hidden="1">
      <c r="A2071">
        <v>1000276</v>
      </c>
      <c r="B2071" t="s">
        <v>2840</v>
      </c>
      <c r="C2071" s="3">
        <v>321823</v>
      </c>
      <c r="D2071">
        <v>26393</v>
      </c>
      <c r="E2071" t="s">
        <v>454</v>
      </c>
    </row>
    <row r="2072" spans="1:14" hidden="1">
      <c r="A2072">
        <v>67870</v>
      </c>
      <c r="B2072" t="s">
        <v>2839</v>
      </c>
      <c r="C2072" s="3">
        <v>321758</v>
      </c>
      <c r="D2072">
        <v>29331</v>
      </c>
      <c r="E2072" t="s">
        <v>79</v>
      </c>
    </row>
    <row r="2073" spans="1:14" hidden="1">
      <c r="A2073">
        <v>798277</v>
      </c>
      <c r="B2073" t="s">
        <v>2838</v>
      </c>
      <c r="C2073" s="3">
        <v>321747</v>
      </c>
      <c r="D2073">
        <v>30056</v>
      </c>
      <c r="E2073" t="s">
        <v>36</v>
      </c>
    </row>
    <row r="2074" spans="1:14" hidden="1">
      <c r="A2074">
        <v>2857600</v>
      </c>
      <c r="B2074" t="s">
        <v>2837</v>
      </c>
      <c r="C2074" s="3">
        <v>321362</v>
      </c>
      <c r="D2074">
        <v>35333</v>
      </c>
      <c r="E2074" t="s">
        <v>145</v>
      </c>
    </row>
    <row r="2075" spans="1:14" hidden="1">
      <c r="A2075">
        <v>3812147</v>
      </c>
      <c r="B2075" t="s">
        <v>2836</v>
      </c>
      <c r="C2075" s="3">
        <v>321158</v>
      </c>
      <c r="D2075">
        <v>58789</v>
      </c>
      <c r="E2075" t="s">
        <v>474</v>
      </c>
    </row>
    <row r="2076" spans="1:14" hidden="1">
      <c r="A2076">
        <v>649342</v>
      </c>
      <c r="B2076" t="s">
        <v>2835</v>
      </c>
      <c r="C2076" s="3">
        <v>320616</v>
      </c>
      <c r="D2076">
        <v>18400</v>
      </c>
      <c r="E2076" t="s">
        <v>47</v>
      </c>
    </row>
    <row r="2077" spans="1:14" hidden="1">
      <c r="A2077">
        <v>3271986</v>
      </c>
      <c r="B2077" t="s">
        <v>2834</v>
      </c>
      <c r="C2077" s="3">
        <v>320221</v>
      </c>
      <c r="D2077">
        <v>57857</v>
      </c>
      <c r="E2077" t="s">
        <v>129</v>
      </c>
    </row>
    <row r="2078" spans="1:14" hidden="1">
      <c r="A2078">
        <v>853747</v>
      </c>
      <c r="B2078" t="s">
        <v>2833</v>
      </c>
      <c r="C2078" s="3">
        <v>320188</v>
      </c>
      <c r="D2078">
        <v>15760</v>
      </c>
      <c r="E2078" t="s">
        <v>45</v>
      </c>
    </row>
    <row r="2079" spans="1:14" hidden="1">
      <c r="A2079">
        <v>2806635</v>
      </c>
      <c r="B2079" t="s">
        <v>2832</v>
      </c>
      <c r="C2079" s="3">
        <v>319985</v>
      </c>
      <c r="D2079">
        <v>35407</v>
      </c>
      <c r="E2079" t="s">
        <v>129</v>
      </c>
    </row>
    <row r="2080" spans="1:14" hidden="1">
      <c r="A2080">
        <v>574949</v>
      </c>
      <c r="B2080" t="s">
        <v>1060</v>
      </c>
      <c r="C2080" s="3">
        <v>319969</v>
      </c>
      <c r="D2080">
        <v>15779</v>
      </c>
      <c r="E2080" t="s">
        <v>145</v>
      </c>
    </row>
    <row r="2081" spans="1:15" hidden="1">
      <c r="A2081">
        <v>624246</v>
      </c>
      <c r="B2081" t="s">
        <v>2831</v>
      </c>
      <c r="C2081" s="3">
        <v>319758</v>
      </c>
      <c r="D2081">
        <v>955</v>
      </c>
      <c r="E2081" t="s">
        <v>47</v>
      </c>
      <c r="N2081" t="s">
        <v>256</v>
      </c>
      <c r="O2081" t="s">
        <v>1780</v>
      </c>
    </row>
    <row r="2082" spans="1:15" hidden="1">
      <c r="A2082">
        <v>695349</v>
      </c>
      <c r="B2082" t="s">
        <v>2830</v>
      </c>
      <c r="C2082" s="3">
        <v>319357</v>
      </c>
      <c r="D2082">
        <v>977</v>
      </c>
      <c r="E2082" t="s">
        <v>474</v>
      </c>
      <c r="N2082" s="24" t="s">
        <v>192</v>
      </c>
    </row>
    <row r="2083" spans="1:15" hidden="1">
      <c r="A2083">
        <v>59370</v>
      </c>
      <c r="B2083" t="s">
        <v>2829</v>
      </c>
      <c r="C2083" s="3">
        <v>319272</v>
      </c>
      <c r="D2083">
        <v>30680</v>
      </c>
      <c r="E2083" t="s">
        <v>390</v>
      </c>
    </row>
    <row r="2084" spans="1:15" hidden="1">
      <c r="A2084">
        <v>587677</v>
      </c>
      <c r="B2084" t="s">
        <v>2828</v>
      </c>
      <c r="C2084" s="3">
        <v>319210</v>
      </c>
      <c r="D2084">
        <v>28401</v>
      </c>
      <c r="E2084" t="s">
        <v>45</v>
      </c>
    </row>
    <row r="2085" spans="1:15" hidden="1">
      <c r="A2085">
        <v>321273</v>
      </c>
      <c r="B2085" t="s">
        <v>2827</v>
      </c>
      <c r="C2085" s="3">
        <v>319202</v>
      </c>
      <c r="D2085">
        <v>29510</v>
      </c>
      <c r="E2085" t="s">
        <v>79</v>
      </c>
    </row>
    <row r="2086" spans="1:15" hidden="1">
      <c r="A2086">
        <v>947525</v>
      </c>
      <c r="B2086" t="s">
        <v>2826</v>
      </c>
      <c r="C2086" s="3">
        <v>318872</v>
      </c>
      <c r="D2086">
        <v>7909</v>
      </c>
      <c r="E2086" t="s">
        <v>86</v>
      </c>
    </row>
    <row r="2087" spans="1:15" hidden="1">
      <c r="A2087">
        <v>2594240</v>
      </c>
      <c r="B2087" t="s">
        <v>2825</v>
      </c>
      <c r="C2087" s="3">
        <v>318494</v>
      </c>
      <c r="D2087">
        <v>34562</v>
      </c>
      <c r="E2087" t="s">
        <v>131</v>
      </c>
    </row>
    <row r="2088" spans="1:15" hidden="1">
      <c r="A2088">
        <v>882242</v>
      </c>
      <c r="B2088" t="s">
        <v>2824</v>
      </c>
      <c r="C2088" s="3">
        <v>318371</v>
      </c>
      <c r="D2088">
        <v>15334</v>
      </c>
      <c r="E2088" t="s">
        <v>47</v>
      </c>
    </row>
    <row r="2089" spans="1:15" hidden="1">
      <c r="A2089">
        <v>191355</v>
      </c>
      <c r="B2089" t="s">
        <v>2269</v>
      </c>
      <c r="C2089" s="3">
        <v>318327</v>
      </c>
      <c r="D2089">
        <v>14730</v>
      </c>
      <c r="E2089" t="s">
        <v>129</v>
      </c>
    </row>
    <row r="2090" spans="1:15" hidden="1">
      <c r="A2090">
        <v>828473</v>
      </c>
      <c r="B2090" t="s">
        <v>212</v>
      </c>
      <c r="C2090" s="3">
        <v>318303</v>
      </c>
      <c r="D2090">
        <v>31184</v>
      </c>
      <c r="E2090" t="s">
        <v>86</v>
      </c>
    </row>
    <row r="2091" spans="1:15" hidden="1">
      <c r="A2091">
        <v>797140</v>
      </c>
      <c r="B2091" t="s">
        <v>2823</v>
      </c>
      <c r="C2091" s="3">
        <v>317438</v>
      </c>
      <c r="D2091">
        <v>10378</v>
      </c>
      <c r="E2091" t="s">
        <v>145</v>
      </c>
    </row>
    <row r="2092" spans="1:15" hidden="1">
      <c r="A2092">
        <v>3721605</v>
      </c>
      <c r="B2092" t="s">
        <v>2104</v>
      </c>
      <c r="C2092" s="3">
        <v>317101</v>
      </c>
      <c r="D2092">
        <v>58780</v>
      </c>
      <c r="E2092" t="s">
        <v>145</v>
      </c>
    </row>
    <row r="2093" spans="1:15" hidden="1">
      <c r="A2093">
        <v>553944</v>
      </c>
      <c r="B2093" t="s">
        <v>2822</v>
      </c>
      <c r="C2093" s="3">
        <v>317051</v>
      </c>
      <c r="D2093">
        <v>2750</v>
      </c>
      <c r="E2093" t="s">
        <v>139</v>
      </c>
    </row>
    <row r="2094" spans="1:15" hidden="1">
      <c r="A2094">
        <v>643078</v>
      </c>
      <c r="B2094" t="s">
        <v>2821</v>
      </c>
      <c r="C2094" s="3">
        <v>316812</v>
      </c>
      <c r="D2094">
        <v>32360</v>
      </c>
      <c r="E2094" t="s">
        <v>390</v>
      </c>
    </row>
    <row r="2095" spans="1:15" hidden="1">
      <c r="A2095">
        <v>205346</v>
      </c>
      <c r="B2095" t="s">
        <v>447</v>
      </c>
      <c r="C2095" s="3">
        <v>316572</v>
      </c>
      <c r="D2095">
        <v>13025</v>
      </c>
      <c r="E2095" t="s">
        <v>145</v>
      </c>
    </row>
    <row r="2096" spans="1:15" hidden="1">
      <c r="A2096">
        <v>212335</v>
      </c>
      <c r="B2096" t="s">
        <v>2820</v>
      </c>
      <c r="C2096" s="3">
        <v>316568</v>
      </c>
      <c r="D2096">
        <v>17089</v>
      </c>
      <c r="E2096" t="s">
        <v>79</v>
      </c>
    </row>
    <row r="2097" spans="1:5" hidden="1">
      <c r="A2097">
        <v>398248</v>
      </c>
      <c r="B2097" t="s">
        <v>2819</v>
      </c>
      <c r="C2097" s="3">
        <v>316463</v>
      </c>
      <c r="D2097">
        <v>16757</v>
      </c>
      <c r="E2097" t="s">
        <v>41</v>
      </c>
    </row>
    <row r="2098" spans="1:5" hidden="1">
      <c r="A2098">
        <v>3134698</v>
      </c>
      <c r="B2098" t="s">
        <v>307</v>
      </c>
      <c r="C2098" s="3">
        <v>316011</v>
      </c>
      <c r="D2098">
        <v>57491</v>
      </c>
      <c r="E2098" t="s">
        <v>68</v>
      </c>
    </row>
    <row r="2099" spans="1:5" hidden="1">
      <c r="A2099">
        <v>597546</v>
      </c>
      <c r="B2099" t="s">
        <v>2818</v>
      </c>
      <c r="C2099" s="3">
        <v>315809</v>
      </c>
      <c r="D2099">
        <v>15799</v>
      </c>
      <c r="E2099" t="s">
        <v>145</v>
      </c>
    </row>
    <row r="2100" spans="1:5" hidden="1">
      <c r="A2100">
        <v>300353</v>
      </c>
      <c r="B2100" t="s">
        <v>2817</v>
      </c>
      <c r="C2100" s="3">
        <v>315798</v>
      </c>
      <c r="D2100">
        <v>4236</v>
      </c>
      <c r="E2100" t="s">
        <v>68</v>
      </c>
    </row>
    <row r="2101" spans="1:5" hidden="1">
      <c r="A2101">
        <v>117074</v>
      </c>
      <c r="B2101" t="s">
        <v>2816</v>
      </c>
      <c r="C2101" s="3">
        <v>315626</v>
      </c>
      <c r="D2101">
        <v>28481</v>
      </c>
      <c r="E2101" t="s">
        <v>454</v>
      </c>
    </row>
    <row r="2102" spans="1:5" hidden="1">
      <c r="A2102">
        <v>511832</v>
      </c>
      <c r="B2102" t="s">
        <v>2815</v>
      </c>
      <c r="C2102" s="3">
        <v>315573</v>
      </c>
      <c r="D2102">
        <v>9168</v>
      </c>
      <c r="E2102" t="s">
        <v>175</v>
      </c>
    </row>
    <row r="2103" spans="1:5" hidden="1">
      <c r="A2103">
        <v>975854</v>
      </c>
      <c r="B2103" t="s">
        <v>2814</v>
      </c>
      <c r="C2103" s="3">
        <v>315398</v>
      </c>
      <c r="D2103">
        <v>8853</v>
      </c>
      <c r="E2103" t="s">
        <v>66</v>
      </c>
    </row>
    <row r="2104" spans="1:5" hidden="1">
      <c r="A2104">
        <v>121651</v>
      </c>
      <c r="B2104" t="s">
        <v>2813</v>
      </c>
      <c r="C2104" s="3">
        <v>315232</v>
      </c>
      <c r="D2104">
        <v>9325</v>
      </c>
      <c r="E2104" t="s">
        <v>336</v>
      </c>
    </row>
    <row r="2105" spans="1:5" hidden="1">
      <c r="A2105">
        <v>24453</v>
      </c>
      <c r="B2105" t="s">
        <v>2812</v>
      </c>
      <c r="C2105" s="3">
        <v>315123</v>
      </c>
      <c r="D2105">
        <v>24334</v>
      </c>
      <c r="E2105" t="s">
        <v>197</v>
      </c>
    </row>
    <row r="2106" spans="1:5" hidden="1">
      <c r="A2106">
        <v>678070</v>
      </c>
      <c r="B2106" t="s">
        <v>2811</v>
      </c>
      <c r="C2106" s="3">
        <v>314472</v>
      </c>
      <c r="D2106">
        <v>30154</v>
      </c>
      <c r="E2106" t="s">
        <v>86</v>
      </c>
    </row>
    <row r="2107" spans="1:5" hidden="1">
      <c r="A2107">
        <v>1186965</v>
      </c>
      <c r="B2107" t="s">
        <v>2810</v>
      </c>
      <c r="C2107" s="3">
        <v>314440</v>
      </c>
      <c r="D2107">
        <v>27205</v>
      </c>
      <c r="E2107" t="s">
        <v>349</v>
      </c>
    </row>
    <row r="2108" spans="1:5" hidden="1">
      <c r="A2108">
        <v>883959</v>
      </c>
      <c r="B2108" t="s">
        <v>2809</v>
      </c>
      <c r="C2108" s="3">
        <v>314418</v>
      </c>
      <c r="D2108">
        <v>11526</v>
      </c>
      <c r="E2108" t="s">
        <v>68</v>
      </c>
    </row>
    <row r="2109" spans="1:5" hidden="1">
      <c r="A2109">
        <v>2819242</v>
      </c>
      <c r="B2109" t="s">
        <v>2808</v>
      </c>
      <c r="C2109" s="3">
        <v>313791</v>
      </c>
      <c r="D2109">
        <v>35161</v>
      </c>
      <c r="E2109" t="s">
        <v>139</v>
      </c>
    </row>
    <row r="2110" spans="1:5" hidden="1">
      <c r="A2110">
        <v>576644</v>
      </c>
      <c r="B2110" t="s">
        <v>2807</v>
      </c>
      <c r="C2110" s="3">
        <v>313661</v>
      </c>
      <c r="D2110">
        <v>11623</v>
      </c>
      <c r="E2110" t="s">
        <v>145</v>
      </c>
    </row>
    <row r="2111" spans="1:5" hidden="1">
      <c r="A2111">
        <v>60648</v>
      </c>
      <c r="B2111" t="s">
        <v>822</v>
      </c>
      <c r="C2111" s="3">
        <v>313638</v>
      </c>
      <c r="D2111">
        <v>4324</v>
      </c>
      <c r="E2111" t="s">
        <v>41</v>
      </c>
    </row>
    <row r="2112" spans="1:5" hidden="1">
      <c r="A2112">
        <v>2316714</v>
      </c>
      <c r="B2112" t="s">
        <v>2806</v>
      </c>
      <c r="C2112" s="3">
        <v>313610</v>
      </c>
      <c r="D2112">
        <v>34038</v>
      </c>
      <c r="E2112" t="s">
        <v>45</v>
      </c>
    </row>
    <row r="2113" spans="1:14" hidden="1">
      <c r="A2113">
        <v>261146</v>
      </c>
      <c r="B2113" t="s">
        <v>2805</v>
      </c>
      <c r="C2113" s="3">
        <v>313272</v>
      </c>
      <c r="D2113">
        <v>8120</v>
      </c>
      <c r="E2113" t="s">
        <v>139</v>
      </c>
    </row>
    <row r="2114" spans="1:14" hidden="1">
      <c r="A2114">
        <v>607146</v>
      </c>
      <c r="B2114" t="s">
        <v>1693</v>
      </c>
      <c r="C2114" s="3">
        <v>313178</v>
      </c>
      <c r="D2114">
        <v>10903</v>
      </c>
      <c r="E2114" t="s">
        <v>47</v>
      </c>
    </row>
    <row r="2115" spans="1:14" hidden="1">
      <c r="A2115">
        <v>460332</v>
      </c>
      <c r="B2115" t="s">
        <v>2804</v>
      </c>
      <c r="C2115" s="3">
        <v>312961</v>
      </c>
      <c r="D2115">
        <v>23546</v>
      </c>
      <c r="E2115" t="s">
        <v>45</v>
      </c>
    </row>
    <row r="2116" spans="1:14" hidden="1">
      <c r="A2116">
        <v>410748</v>
      </c>
      <c r="B2116" t="s">
        <v>2803</v>
      </c>
      <c r="C2116" s="3">
        <v>312833</v>
      </c>
      <c r="D2116">
        <v>18171</v>
      </c>
      <c r="E2116" t="s">
        <v>45</v>
      </c>
    </row>
    <row r="2117" spans="1:14" hidden="1">
      <c r="A2117">
        <v>485456</v>
      </c>
      <c r="B2117" t="s">
        <v>2802</v>
      </c>
      <c r="C2117" s="3">
        <v>312741</v>
      </c>
      <c r="D2117">
        <v>9665</v>
      </c>
      <c r="E2117" t="s">
        <v>52</v>
      </c>
    </row>
    <row r="2118" spans="1:14" hidden="1">
      <c r="A2118">
        <v>715872</v>
      </c>
      <c r="B2118" t="s">
        <v>2801</v>
      </c>
      <c r="C2118" s="3">
        <v>312633</v>
      </c>
      <c r="D2118">
        <v>31217</v>
      </c>
      <c r="E2118" t="s">
        <v>34</v>
      </c>
    </row>
    <row r="2119" spans="1:14" hidden="1">
      <c r="A2119">
        <v>932745</v>
      </c>
      <c r="B2119" t="s">
        <v>667</v>
      </c>
      <c r="C2119" s="3">
        <v>312284</v>
      </c>
      <c r="D2119">
        <v>13179</v>
      </c>
      <c r="E2119" t="s">
        <v>474</v>
      </c>
    </row>
    <row r="2120" spans="1:14" hidden="1">
      <c r="A2120">
        <v>579364</v>
      </c>
      <c r="B2120" t="s">
        <v>2800</v>
      </c>
      <c r="C2120" s="3">
        <v>312271</v>
      </c>
      <c r="D2120">
        <v>11159</v>
      </c>
      <c r="E2120" t="s">
        <v>141</v>
      </c>
    </row>
    <row r="2121" spans="1:14" hidden="1">
      <c r="A2121">
        <v>3346268</v>
      </c>
      <c r="B2121" t="s">
        <v>2799</v>
      </c>
      <c r="C2121" s="3">
        <v>312268</v>
      </c>
      <c r="D2121">
        <v>57978</v>
      </c>
      <c r="E2121" t="s">
        <v>56</v>
      </c>
    </row>
    <row r="2122" spans="1:14" hidden="1">
      <c r="A2122">
        <v>862141</v>
      </c>
      <c r="B2122" t="s">
        <v>2798</v>
      </c>
      <c r="C2122" s="3">
        <v>312062</v>
      </c>
      <c r="D2122">
        <v>25267</v>
      </c>
      <c r="E2122" t="s">
        <v>47</v>
      </c>
    </row>
    <row r="2123" spans="1:14" hidden="1">
      <c r="A2123">
        <v>813853</v>
      </c>
      <c r="B2123" t="s">
        <v>2797</v>
      </c>
      <c r="C2123" s="3">
        <v>311596</v>
      </c>
      <c r="D2123">
        <v>5219</v>
      </c>
      <c r="E2123" t="s">
        <v>66</v>
      </c>
    </row>
    <row r="2124" spans="1:14" hidden="1">
      <c r="A2124">
        <v>533124</v>
      </c>
      <c r="B2124" t="s">
        <v>2796</v>
      </c>
      <c r="C2124" s="3">
        <v>311321</v>
      </c>
      <c r="D2124">
        <v>24015</v>
      </c>
      <c r="E2124" t="s">
        <v>390</v>
      </c>
    </row>
    <row r="2125" spans="1:14" hidden="1">
      <c r="A2125">
        <v>773742</v>
      </c>
      <c r="B2125" t="s">
        <v>2795</v>
      </c>
      <c r="C2125" s="3">
        <v>311232</v>
      </c>
      <c r="D2125">
        <v>5018</v>
      </c>
      <c r="E2125" t="s">
        <v>474</v>
      </c>
    </row>
    <row r="2126" spans="1:14" hidden="1">
      <c r="A2126">
        <v>493741</v>
      </c>
      <c r="B2126" t="s">
        <v>1301</v>
      </c>
      <c r="C2126" s="3">
        <v>311229</v>
      </c>
      <c r="D2126">
        <v>197</v>
      </c>
      <c r="E2126" t="s">
        <v>41</v>
      </c>
      <c r="N2126" s="24" t="s">
        <v>192</v>
      </c>
    </row>
    <row r="2127" spans="1:14" hidden="1">
      <c r="A2127">
        <v>692946</v>
      </c>
      <c r="B2127" t="s">
        <v>2794</v>
      </c>
      <c r="C2127" s="3">
        <v>311167</v>
      </c>
      <c r="D2127">
        <v>15703</v>
      </c>
      <c r="E2127" t="s">
        <v>139</v>
      </c>
    </row>
    <row r="2128" spans="1:14" hidden="1">
      <c r="A2128">
        <v>478195</v>
      </c>
      <c r="B2128" t="s">
        <v>2793</v>
      </c>
      <c r="C2128" s="3">
        <v>310564</v>
      </c>
      <c r="D2128">
        <v>25291</v>
      </c>
      <c r="E2128" t="s">
        <v>43</v>
      </c>
    </row>
    <row r="2129" spans="1:5" hidden="1">
      <c r="A2129">
        <v>300933</v>
      </c>
      <c r="B2129" t="s">
        <v>2792</v>
      </c>
      <c r="C2129" s="3">
        <v>310555</v>
      </c>
      <c r="D2129">
        <v>9064</v>
      </c>
      <c r="E2129" t="s">
        <v>79</v>
      </c>
    </row>
    <row r="2130" spans="1:5" hidden="1">
      <c r="A2130">
        <v>957757</v>
      </c>
      <c r="B2130" t="s">
        <v>2791</v>
      </c>
      <c r="C2130" s="3">
        <v>310468</v>
      </c>
      <c r="D2130">
        <v>13068</v>
      </c>
      <c r="E2130" t="s">
        <v>71</v>
      </c>
    </row>
    <row r="2131" spans="1:5" hidden="1">
      <c r="A2131">
        <v>396244</v>
      </c>
      <c r="B2131" t="s">
        <v>2790</v>
      </c>
      <c r="C2131" s="3">
        <v>310425</v>
      </c>
      <c r="D2131">
        <v>26703</v>
      </c>
      <c r="E2131" t="s">
        <v>139</v>
      </c>
    </row>
    <row r="2132" spans="1:5" hidden="1">
      <c r="A2132">
        <v>90177</v>
      </c>
      <c r="B2132" t="s">
        <v>143</v>
      </c>
      <c r="C2132" s="3">
        <v>310390</v>
      </c>
      <c r="D2132">
        <v>30812</v>
      </c>
      <c r="E2132" t="s">
        <v>106</v>
      </c>
    </row>
    <row r="2133" spans="1:5" hidden="1">
      <c r="A2133">
        <v>3625664</v>
      </c>
      <c r="B2133" t="s">
        <v>2789</v>
      </c>
      <c r="C2133" s="3">
        <v>310153</v>
      </c>
      <c r="D2133">
        <v>58651</v>
      </c>
      <c r="E2133" t="s">
        <v>145</v>
      </c>
    </row>
    <row r="2134" spans="1:5" hidden="1">
      <c r="A2134">
        <v>592439</v>
      </c>
      <c r="B2134" t="s">
        <v>2788</v>
      </c>
      <c r="C2134" s="3">
        <v>309781</v>
      </c>
      <c r="D2134">
        <v>17224</v>
      </c>
      <c r="E2134" t="s">
        <v>45</v>
      </c>
    </row>
    <row r="2135" spans="1:5" hidden="1">
      <c r="A2135">
        <v>568126</v>
      </c>
      <c r="B2135" t="s">
        <v>2787</v>
      </c>
      <c r="C2135" s="3">
        <v>309775</v>
      </c>
      <c r="D2135">
        <v>9871</v>
      </c>
      <c r="E2135" t="s">
        <v>76</v>
      </c>
    </row>
    <row r="2136" spans="1:5" hidden="1">
      <c r="A2136">
        <v>166531</v>
      </c>
      <c r="B2136" t="s">
        <v>2786</v>
      </c>
      <c r="C2136" s="3">
        <v>309762</v>
      </c>
      <c r="D2136">
        <v>1484</v>
      </c>
      <c r="E2136" t="s">
        <v>175</v>
      </c>
    </row>
    <row r="2137" spans="1:5" hidden="1">
      <c r="A2137">
        <v>975256</v>
      </c>
      <c r="B2137" t="s">
        <v>2785</v>
      </c>
      <c r="C2137" s="3">
        <v>309638</v>
      </c>
      <c r="D2137">
        <v>26564</v>
      </c>
      <c r="E2137" t="s">
        <v>336</v>
      </c>
    </row>
    <row r="2138" spans="1:5" hidden="1">
      <c r="A2138">
        <v>860259</v>
      </c>
      <c r="B2138" t="s">
        <v>2784</v>
      </c>
      <c r="C2138" s="3">
        <v>309357</v>
      </c>
      <c r="D2138">
        <v>12493</v>
      </c>
      <c r="E2138" t="s">
        <v>43</v>
      </c>
    </row>
    <row r="2139" spans="1:5" hidden="1">
      <c r="A2139">
        <v>859655</v>
      </c>
      <c r="B2139" t="s">
        <v>2783</v>
      </c>
      <c r="C2139" s="3">
        <v>309320</v>
      </c>
      <c r="D2139">
        <v>26677</v>
      </c>
      <c r="E2139" t="s">
        <v>68</v>
      </c>
    </row>
    <row r="2140" spans="1:5" hidden="1">
      <c r="A2140">
        <v>70638</v>
      </c>
      <c r="B2140" t="s">
        <v>509</v>
      </c>
      <c r="C2140" s="3">
        <v>309299</v>
      </c>
      <c r="D2140">
        <v>9366</v>
      </c>
      <c r="E2140" t="s">
        <v>106</v>
      </c>
    </row>
    <row r="2141" spans="1:5" hidden="1">
      <c r="A2141">
        <v>2535560</v>
      </c>
      <c r="B2141" t="s">
        <v>2782</v>
      </c>
      <c r="C2141" s="3">
        <v>309280</v>
      </c>
      <c r="D2141">
        <v>34397</v>
      </c>
      <c r="E2141" t="s">
        <v>71</v>
      </c>
    </row>
    <row r="2142" spans="1:5" hidden="1">
      <c r="A2142">
        <v>3185896</v>
      </c>
      <c r="B2142" t="s">
        <v>2781</v>
      </c>
      <c r="C2142" s="3">
        <v>309062</v>
      </c>
      <c r="D2142">
        <v>57543</v>
      </c>
      <c r="E2142" t="s">
        <v>141</v>
      </c>
    </row>
    <row r="2143" spans="1:5" hidden="1">
      <c r="A2143">
        <v>645540</v>
      </c>
      <c r="B2143" t="s">
        <v>2780</v>
      </c>
      <c r="C2143" s="3">
        <v>309035</v>
      </c>
      <c r="D2143">
        <v>5796</v>
      </c>
      <c r="E2143" t="s">
        <v>47</v>
      </c>
    </row>
    <row r="2144" spans="1:5" hidden="1">
      <c r="A2144">
        <v>968744</v>
      </c>
      <c r="B2144" t="s">
        <v>2779</v>
      </c>
      <c r="C2144" s="3">
        <v>309001</v>
      </c>
      <c r="D2144">
        <v>5006</v>
      </c>
      <c r="E2144" t="s">
        <v>106</v>
      </c>
    </row>
    <row r="2145" spans="1:5" hidden="1">
      <c r="A2145">
        <v>736550</v>
      </c>
      <c r="B2145" t="s">
        <v>2778</v>
      </c>
      <c r="C2145" s="3">
        <v>308913</v>
      </c>
      <c r="D2145">
        <v>18610</v>
      </c>
      <c r="E2145" t="s">
        <v>52</v>
      </c>
    </row>
    <row r="2146" spans="1:5" hidden="1">
      <c r="A2146">
        <v>930871</v>
      </c>
      <c r="B2146" t="s">
        <v>2777</v>
      </c>
      <c r="C2146" s="3">
        <v>308169</v>
      </c>
      <c r="D2146">
        <v>28963</v>
      </c>
      <c r="E2146" t="s">
        <v>1073</v>
      </c>
    </row>
    <row r="2147" spans="1:5" hidden="1">
      <c r="A2147">
        <v>2871099</v>
      </c>
      <c r="B2147" t="s">
        <v>2776</v>
      </c>
      <c r="C2147" s="3">
        <v>308137</v>
      </c>
      <c r="D2147">
        <v>35417</v>
      </c>
      <c r="E2147" t="s">
        <v>175</v>
      </c>
    </row>
    <row r="2148" spans="1:5" hidden="1">
      <c r="A2148">
        <v>3655933</v>
      </c>
      <c r="B2148" t="s">
        <v>2775</v>
      </c>
      <c r="C2148" s="3">
        <v>307763</v>
      </c>
      <c r="D2148">
        <v>58588</v>
      </c>
      <c r="E2148" t="s">
        <v>384</v>
      </c>
    </row>
    <row r="2149" spans="1:5" hidden="1">
      <c r="A2149">
        <v>529275</v>
      </c>
      <c r="B2149" t="s">
        <v>2774</v>
      </c>
      <c r="C2149" s="3">
        <v>307643</v>
      </c>
      <c r="D2149">
        <v>29692</v>
      </c>
      <c r="E2149" t="s">
        <v>43</v>
      </c>
    </row>
    <row r="2150" spans="1:5" hidden="1">
      <c r="A2150">
        <v>855563</v>
      </c>
      <c r="B2150" t="s">
        <v>2773</v>
      </c>
      <c r="C2150" s="3">
        <v>307570</v>
      </c>
      <c r="D2150">
        <v>25726</v>
      </c>
      <c r="E2150" t="s">
        <v>384</v>
      </c>
    </row>
    <row r="2151" spans="1:5" hidden="1">
      <c r="A2151">
        <v>963730</v>
      </c>
      <c r="B2151" t="s">
        <v>2772</v>
      </c>
      <c r="C2151" s="3">
        <v>307450</v>
      </c>
      <c r="D2151">
        <v>3661</v>
      </c>
      <c r="E2151" t="s">
        <v>45</v>
      </c>
    </row>
    <row r="2152" spans="1:5" hidden="1">
      <c r="A2152">
        <v>92706</v>
      </c>
      <c r="B2152" t="s">
        <v>2771</v>
      </c>
      <c r="C2152" s="3">
        <v>307406</v>
      </c>
      <c r="D2152">
        <v>18028</v>
      </c>
      <c r="E2152" t="s">
        <v>123</v>
      </c>
    </row>
    <row r="2153" spans="1:5" hidden="1">
      <c r="A2153">
        <v>1003839</v>
      </c>
      <c r="B2153" t="s">
        <v>2770</v>
      </c>
      <c r="C2153" s="3">
        <v>307191</v>
      </c>
      <c r="D2153">
        <v>17388</v>
      </c>
      <c r="E2153" t="s">
        <v>336</v>
      </c>
    </row>
    <row r="2154" spans="1:5" hidden="1">
      <c r="A2154">
        <v>2730431</v>
      </c>
      <c r="B2154" t="s">
        <v>2769</v>
      </c>
      <c r="C2154" s="3">
        <v>307175</v>
      </c>
      <c r="D2154">
        <v>34786</v>
      </c>
      <c r="E2154" t="s">
        <v>86</v>
      </c>
    </row>
    <row r="2155" spans="1:5" hidden="1">
      <c r="A2155">
        <v>454546</v>
      </c>
      <c r="B2155" t="s">
        <v>99</v>
      </c>
      <c r="C2155" s="3">
        <v>306743</v>
      </c>
      <c r="D2155">
        <v>14113</v>
      </c>
      <c r="E2155" t="s">
        <v>41</v>
      </c>
    </row>
    <row r="2156" spans="1:5" hidden="1">
      <c r="A2156">
        <v>541857</v>
      </c>
      <c r="B2156" t="s">
        <v>2768</v>
      </c>
      <c r="C2156" s="3">
        <v>306727</v>
      </c>
      <c r="D2156">
        <v>2380</v>
      </c>
      <c r="E2156" t="s">
        <v>175</v>
      </c>
    </row>
    <row r="2157" spans="1:5" hidden="1">
      <c r="A2157">
        <v>306159</v>
      </c>
      <c r="B2157" t="s">
        <v>2767</v>
      </c>
      <c r="C2157" s="3">
        <v>306098</v>
      </c>
      <c r="D2157">
        <v>26499</v>
      </c>
      <c r="E2157" t="s">
        <v>66</v>
      </c>
    </row>
    <row r="2158" spans="1:5" hidden="1">
      <c r="A2158">
        <v>2718596</v>
      </c>
      <c r="B2158" t="s">
        <v>2766</v>
      </c>
      <c r="C2158" s="3">
        <v>306050</v>
      </c>
      <c r="D2158">
        <v>34778</v>
      </c>
      <c r="E2158" t="s">
        <v>45</v>
      </c>
    </row>
    <row r="2159" spans="1:5" hidden="1">
      <c r="A2159">
        <v>935559</v>
      </c>
      <c r="B2159" t="s">
        <v>2765</v>
      </c>
      <c r="C2159" s="3">
        <v>305455</v>
      </c>
      <c r="D2159">
        <v>20698</v>
      </c>
      <c r="E2159" t="s">
        <v>336</v>
      </c>
    </row>
    <row r="2160" spans="1:5" hidden="1">
      <c r="A2160">
        <v>481430</v>
      </c>
      <c r="B2160" t="s">
        <v>2764</v>
      </c>
      <c r="C2160" s="3">
        <v>304993</v>
      </c>
      <c r="D2160">
        <v>26398</v>
      </c>
      <c r="E2160" t="s">
        <v>349</v>
      </c>
    </row>
    <row r="2161" spans="1:14" hidden="1">
      <c r="A2161">
        <v>268828</v>
      </c>
      <c r="B2161" t="s">
        <v>2763</v>
      </c>
      <c r="C2161" s="3">
        <v>304925</v>
      </c>
      <c r="D2161">
        <v>19011</v>
      </c>
      <c r="E2161" t="s">
        <v>325</v>
      </c>
    </row>
    <row r="2162" spans="1:14" hidden="1">
      <c r="A2162">
        <v>102342</v>
      </c>
      <c r="B2162" t="s">
        <v>2762</v>
      </c>
      <c r="C2162" s="3">
        <v>304873</v>
      </c>
      <c r="D2162">
        <v>245</v>
      </c>
      <c r="E2162" t="s">
        <v>47</v>
      </c>
      <c r="N2162" t="s">
        <v>192</v>
      </c>
    </row>
    <row r="2163" spans="1:14" hidden="1">
      <c r="A2163">
        <v>175056</v>
      </c>
      <c r="B2163" t="s">
        <v>2761</v>
      </c>
      <c r="C2163" s="3">
        <v>304841</v>
      </c>
      <c r="D2163">
        <v>4087</v>
      </c>
      <c r="E2163" t="s">
        <v>68</v>
      </c>
    </row>
    <row r="2164" spans="1:14" hidden="1">
      <c r="A2164">
        <v>114457</v>
      </c>
      <c r="B2164" t="s">
        <v>2760</v>
      </c>
      <c r="C2164" s="3">
        <v>304643</v>
      </c>
      <c r="D2164">
        <v>4086</v>
      </c>
      <c r="E2164" t="s">
        <v>68</v>
      </c>
    </row>
    <row r="2165" spans="1:14" hidden="1">
      <c r="A2165">
        <v>735067</v>
      </c>
      <c r="B2165" t="s">
        <v>2759</v>
      </c>
      <c r="C2165" s="3">
        <v>304542</v>
      </c>
      <c r="D2165">
        <v>3400</v>
      </c>
      <c r="E2165" t="s">
        <v>141</v>
      </c>
    </row>
    <row r="2166" spans="1:14" hidden="1">
      <c r="A2166">
        <v>3302312</v>
      </c>
      <c r="B2166" t="s">
        <v>2758</v>
      </c>
      <c r="C2166" s="3">
        <v>304383</v>
      </c>
      <c r="D2166">
        <v>57816</v>
      </c>
      <c r="E2166" t="s">
        <v>384</v>
      </c>
    </row>
    <row r="2167" spans="1:14" hidden="1">
      <c r="A2167">
        <v>304913</v>
      </c>
      <c r="B2167" t="s">
        <v>2757</v>
      </c>
      <c r="C2167" s="3">
        <v>304249</v>
      </c>
      <c r="D2167">
        <v>26392</v>
      </c>
      <c r="E2167" t="s">
        <v>103</v>
      </c>
    </row>
    <row r="2168" spans="1:14" hidden="1">
      <c r="A2168">
        <v>319551</v>
      </c>
      <c r="B2168" t="s">
        <v>950</v>
      </c>
      <c r="C2168" s="3">
        <v>304218</v>
      </c>
      <c r="D2168">
        <v>18374</v>
      </c>
      <c r="E2168" t="s">
        <v>52</v>
      </c>
    </row>
    <row r="2169" spans="1:14" hidden="1">
      <c r="A2169">
        <v>734613</v>
      </c>
      <c r="B2169" t="s">
        <v>2756</v>
      </c>
      <c r="C2169" s="3">
        <v>304093</v>
      </c>
      <c r="D2169">
        <v>90384</v>
      </c>
      <c r="E2169" t="s">
        <v>86</v>
      </c>
    </row>
    <row r="2170" spans="1:14" hidden="1">
      <c r="A2170">
        <v>631150</v>
      </c>
      <c r="B2170" t="s">
        <v>2755</v>
      </c>
      <c r="C2170" s="3">
        <v>304032</v>
      </c>
      <c r="D2170">
        <v>13599</v>
      </c>
      <c r="E2170" t="s">
        <v>141</v>
      </c>
    </row>
    <row r="2171" spans="1:14" hidden="1">
      <c r="A2171">
        <v>552059</v>
      </c>
      <c r="B2171" t="s">
        <v>2754</v>
      </c>
      <c r="C2171" s="3">
        <v>303957</v>
      </c>
      <c r="D2171">
        <v>4791</v>
      </c>
      <c r="E2171" t="s">
        <v>52</v>
      </c>
    </row>
    <row r="2172" spans="1:14" hidden="1">
      <c r="A2172">
        <v>113003</v>
      </c>
      <c r="B2172" t="s">
        <v>2753</v>
      </c>
      <c r="C2172" s="3">
        <v>303757</v>
      </c>
      <c r="D2172">
        <v>18227</v>
      </c>
      <c r="E2172" t="s">
        <v>134</v>
      </c>
    </row>
    <row r="2173" spans="1:14" hidden="1">
      <c r="A2173">
        <v>1188987</v>
      </c>
      <c r="B2173" t="s">
        <v>2752</v>
      </c>
      <c r="C2173" s="3">
        <v>303714</v>
      </c>
      <c r="D2173">
        <v>27233</v>
      </c>
      <c r="E2173" t="s">
        <v>84</v>
      </c>
    </row>
    <row r="2174" spans="1:14" hidden="1">
      <c r="A2174">
        <v>31826</v>
      </c>
      <c r="B2174" t="s">
        <v>2751</v>
      </c>
      <c r="C2174" s="3">
        <v>303286</v>
      </c>
      <c r="D2174">
        <v>6863</v>
      </c>
      <c r="E2174" t="s">
        <v>325</v>
      </c>
    </row>
    <row r="2175" spans="1:14" hidden="1">
      <c r="A2175">
        <v>552974</v>
      </c>
      <c r="B2175" t="s">
        <v>2750</v>
      </c>
      <c r="C2175" s="3">
        <v>302927</v>
      </c>
      <c r="D2175">
        <v>32135</v>
      </c>
      <c r="E2175" t="s">
        <v>141</v>
      </c>
    </row>
    <row r="2176" spans="1:14" hidden="1">
      <c r="A2176">
        <v>397755</v>
      </c>
      <c r="B2176" t="s">
        <v>2749</v>
      </c>
      <c r="C2176" s="3">
        <v>302621</v>
      </c>
      <c r="D2176">
        <v>22319</v>
      </c>
      <c r="E2176" t="s">
        <v>71</v>
      </c>
    </row>
    <row r="2177" spans="1:5" hidden="1">
      <c r="A2177">
        <v>564052</v>
      </c>
      <c r="B2177" t="s">
        <v>2748</v>
      </c>
      <c r="C2177" s="3">
        <v>302583</v>
      </c>
      <c r="D2177">
        <v>26689</v>
      </c>
      <c r="E2177" t="s">
        <v>145</v>
      </c>
    </row>
    <row r="2178" spans="1:5" hidden="1">
      <c r="A2178">
        <v>642857</v>
      </c>
      <c r="B2178" t="s">
        <v>667</v>
      </c>
      <c r="C2178" s="3">
        <v>302420</v>
      </c>
      <c r="D2178">
        <v>2176</v>
      </c>
      <c r="E2178" t="s">
        <v>60</v>
      </c>
    </row>
    <row r="2179" spans="1:5" hidden="1">
      <c r="A2179">
        <v>2010722</v>
      </c>
      <c r="B2179" t="s">
        <v>2747</v>
      </c>
      <c r="C2179" s="3">
        <v>302184</v>
      </c>
      <c r="D2179">
        <v>33761</v>
      </c>
      <c r="E2179" t="s">
        <v>66</v>
      </c>
    </row>
    <row r="2180" spans="1:5" hidden="1">
      <c r="A2180">
        <v>2051127</v>
      </c>
      <c r="B2180" t="s">
        <v>2746</v>
      </c>
      <c r="C2180" s="3">
        <v>301912</v>
      </c>
      <c r="D2180">
        <v>33812</v>
      </c>
      <c r="E2180" t="s">
        <v>145</v>
      </c>
    </row>
    <row r="2181" spans="1:5" hidden="1">
      <c r="A2181">
        <v>172457</v>
      </c>
      <c r="B2181" t="s">
        <v>2745</v>
      </c>
      <c r="C2181" s="3">
        <v>301883</v>
      </c>
      <c r="D2181">
        <v>4084</v>
      </c>
      <c r="E2181" t="s">
        <v>68</v>
      </c>
    </row>
    <row r="2182" spans="1:5" hidden="1">
      <c r="A2182">
        <v>456755</v>
      </c>
      <c r="B2182" t="s">
        <v>2744</v>
      </c>
      <c r="C2182" s="3">
        <v>301628</v>
      </c>
      <c r="D2182">
        <v>13366</v>
      </c>
      <c r="E2182" t="s">
        <v>68</v>
      </c>
    </row>
    <row r="2183" spans="1:5" hidden="1">
      <c r="A2183">
        <v>20633</v>
      </c>
      <c r="B2183" t="s">
        <v>2743</v>
      </c>
      <c r="C2183" s="3">
        <v>301427</v>
      </c>
      <c r="D2183">
        <v>6803</v>
      </c>
      <c r="E2183" t="s">
        <v>164</v>
      </c>
    </row>
    <row r="2184" spans="1:5" hidden="1">
      <c r="A2184">
        <v>336576</v>
      </c>
      <c r="B2184" t="s">
        <v>2742</v>
      </c>
      <c r="C2184" s="3">
        <v>301393</v>
      </c>
      <c r="D2184">
        <v>28614</v>
      </c>
      <c r="E2184" t="s">
        <v>145</v>
      </c>
    </row>
    <row r="2185" spans="1:5" hidden="1">
      <c r="A2185">
        <v>744256</v>
      </c>
      <c r="B2185" t="s">
        <v>75</v>
      </c>
      <c r="C2185" s="3">
        <v>301352</v>
      </c>
      <c r="D2185">
        <v>15586</v>
      </c>
      <c r="E2185" t="s">
        <v>43</v>
      </c>
    </row>
    <row r="2186" spans="1:5" hidden="1">
      <c r="A2186">
        <v>170332</v>
      </c>
      <c r="B2186" t="s">
        <v>2741</v>
      </c>
      <c r="C2186" s="3">
        <v>301043</v>
      </c>
      <c r="D2186">
        <v>13020</v>
      </c>
      <c r="E2186" t="s">
        <v>164</v>
      </c>
    </row>
    <row r="2187" spans="1:5" hidden="1">
      <c r="A2187">
        <v>542153</v>
      </c>
      <c r="B2187" t="s">
        <v>1282</v>
      </c>
      <c r="C2187" s="3">
        <v>301023</v>
      </c>
      <c r="D2187">
        <v>14922</v>
      </c>
      <c r="E2187" t="s">
        <v>43</v>
      </c>
    </row>
    <row r="2188" spans="1:5" hidden="1">
      <c r="A2188">
        <v>367543</v>
      </c>
      <c r="B2188" t="s">
        <v>2740</v>
      </c>
      <c r="C2188" s="3">
        <v>301003</v>
      </c>
      <c r="D2188">
        <v>13843</v>
      </c>
      <c r="E2188" t="s">
        <v>41</v>
      </c>
    </row>
    <row r="2189" spans="1:5" hidden="1">
      <c r="A2189">
        <v>436542</v>
      </c>
      <c r="B2189" t="s">
        <v>2739</v>
      </c>
      <c r="C2189" s="3">
        <v>300866</v>
      </c>
      <c r="D2189">
        <v>1857</v>
      </c>
      <c r="E2189" t="s">
        <v>47</v>
      </c>
    </row>
    <row r="2190" spans="1:5" hidden="1">
      <c r="A2190">
        <v>2793593</v>
      </c>
      <c r="B2190" t="s">
        <v>2738</v>
      </c>
      <c r="C2190" s="3">
        <v>300816</v>
      </c>
      <c r="D2190">
        <v>34847</v>
      </c>
      <c r="E2190" t="s">
        <v>175</v>
      </c>
    </row>
    <row r="2191" spans="1:5" hidden="1">
      <c r="A2191">
        <v>420644</v>
      </c>
      <c r="B2191" t="s">
        <v>2737</v>
      </c>
      <c r="C2191" s="3">
        <v>300778</v>
      </c>
      <c r="D2191">
        <v>15046</v>
      </c>
      <c r="E2191" t="s">
        <v>145</v>
      </c>
    </row>
    <row r="2192" spans="1:5" hidden="1">
      <c r="A2192">
        <v>815277</v>
      </c>
      <c r="B2192" t="s">
        <v>2736</v>
      </c>
      <c r="C2192" s="3">
        <v>300538</v>
      </c>
      <c r="D2192">
        <v>35497</v>
      </c>
      <c r="E2192" t="s">
        <v>86</v>
      </c>
    </row>
    <row r="2193" spans="1:14" hidden="1">
      <c r="A2193">
        <v>725077</v>
      </c>
      <c r="B2193" t="s">
        <v>2735</v>
      </c>
      <c r="C2193" s="3">
        <v>300300</v>
      </c>
      <c r="D2193">
        <v>27989</v>
      </c>
      <c r="E2193" t="s">
        <v>45</v>
      </c>
    </row>
    <row r="2194" spans="1:14" hidden="1">
      <c r="A2194">
        <v>710176</v>
      </c>
      <c r="B2194" t="s">
        <v>2734</v>
      </c>
      <c r="C2194" s="3">
        <v>299950</v>
      </c>
      <c r="D2194">
        <v>28930</v>
      </c>
      <c r="E2194" t="s">
        <v>71</v>
      </c>
    </row>
    <row r="2195" spans="1:14" hidden="1">
      <c r="A2195">
        <v>801047</v>
      </c>
      <c r="B2195" t="s">
        <v>75</v>
      </c>
      <c r="C2195" s="3">
        <v>299849</v>
      </c>
      <c r="D2195">
        <v>15271</v>
      </c>
      <c r="E2195" t="s">
        <v>145</v>
      </c>
    </row>
    <row r="2196" spans="1:14" hidden="1">
      <c r="A2196">
        <v>823656</v>
      </c>
      <c r="B2196" t="s">
        <v>2733</v>
      </c>
      <c r="C2196" s="3">
        <v>299743</v>
      </c>
      <c r="D2196">
        <v>9770</v>
      </c>
      <c r="E2196" t="s">
        <v>66</v>
      </c>
    </row>
    <row r="2197" spans="1:14" hidden="1">
      <c r="A2197">
        <v>3636428</v>
      </c>
      <c r="B2197" t="s">
        <v>2732</v>
      </c>
      <c r="C2197" s="3">
        <v>299697</v>
      </c>
      <c r="D2197">
        <v>58723</v>
      </c>
      <c r="E2197" t="s">
        <v>118</v>
      </c>
    </row>
    <row r="2198" spans="1:14" hidden="1">
      <c r="A2198">
        <v>523161</v>
      </c>
      <c r="B2198" t="s">
        <v>154</v>
      </c>
      <c r="C2198" s="3">
        <v>299344</v>
      </c>
      <c r="D2198">
        <v>17214</v>
      </c>
      <c r="E2198" t="s">
        <v>141</v>
      </c>
    </row>
    <row r="2199" spans="1:14" hidden="1">
      <c r="A2199">
        <v>4845861</v>
      </c>
      <c r="B2199" t="s">
        <v>2731</v>
      </c>
      <c r="C2199" s="3">
        <v>299186</v>
      </c>
      <c r="D2199">
        <v>59086</v>
      </c>
      <c r="E2199" t="s">
        <v>123</v>
      </c>
    </row>
    <row r="2200" spans="1:14" hidden="1">
      <c r="A2200">
        <v>282824</v>
      </c>
      <c r="B2200" t="s">
        <v>2730</v>
      </c>
      <c r="C2200" s="3">
        <v>298675</v>
      </c>
      <c r="D2200">
        <v>12985</v>
      </c>
      <c r="E2200" t="s">
        <v>86</v>
      </c>
    </row>
    <row r="2201" spans="1:14" hidden="1">
      <c r="A2201">
        <v>1009756</v>
      </c>
      <c r="B2201" t="s">
        <v>2729</v>
      </c>
      <c r="C2201" s="3">
        <v>298577</v>
      </c>
      <c r="D2201">
        <v>10907</v>
      </c>
      <c r="E2201" t="s">
        <v>52</v>
      </c>
    </row>
    <row r="2202" spans="1:14" hidden="1">
      <c r="A2202">
        <v>666059</v>
      </c>
      <c r="B2202" t="s">
        <v>2728</v>
      </c>
      <c r="C2202" s="3">
        <v>298107</v>
      </c>
      <c r="D2202">
        <v>9797</v>
      </c>
      <c r="E2202" t="s">
        <v>71</v>
      </c>
    </row>
    <row r="2203" spans="1:14" hidden="1">
      <c r="A2203">
        <v>688257</v>
      </c>
      <c r="B2203" t="s">
        <v>1663</v>
      </c>
      <c r="C2203" s="3">
        <v>298021</v>
      </c>
      <c r="D2203">
        <v>22551</v>
      </c>
      <c r="E2203" t="s">
        <v>141</v>
      </c>
    </row>
    <row r="2204" spans="1:14" hidden="1">
      <c r="A2204">
        <v>987259</v>
      </c>
      <c r="B2204" t="s">
        <v>2727</v>
      </c>
      <c r="C2204" s="3">
        <v>297945</v>
      </c>
      <c r="D2204">
        <v>13892</v>
      </c>
      <c r="E2204" t="s">
        <v>43</v>
      </c>
    </row>
    <row r="2205" spans="1:14" hidden="1">
      <c r="A2205">
        <v>204826</v>
      </c>
      <c r="B2205" t="s">
        <v>2726</v>
      </c>
      <c r="C2205" s="3">
        <v>297895</v>
      </c>
      <c r="D2205">
        <v>14836</v>
      </c>
      <c r="E2205" t="s">
        <v>76</v>
      </c>
    </row>
    <row r="2206" spans="1:14" hidden="1">
      <c r="A2206">
        <v>230423</v>
      </c>
      <c r="B2206" t="s">
        <v>2725</v>
      </c>
      <c r="C2206" s="3">
        <v>297894</v>
      </c>
      <c r="D2206">
        <v>14355</v>
      </c>
      <c r="E2206" t="s">
        <v>76</v>
      </c>
    </row>
    <row r="2207" spans="1:14" hidden="1">
      <c r="A2207">
        <v>447874</v>
      </c>
      <c r="B2207" t="s">
        <v>2724</v>
      </c>
      <c r="C2207" s="3">
        <v>297757</v>
      </c>
      <c r="D2207">
        <v>23469</v>
      </c>
      <c r="E2207" t="s">
        <v>56</v>
      </c>
    </row>
    <row r="2208" spans="1:14" hidden="1">
      <c r="A2208">
        <v>425818</v>
      </c>
      <c r="B2208" t="s">
        <v>2723</v>
      </c>
      <c r="C2208" s="3">
        <v>297555</v>
      </c>
      <c r="D2208">
        <v>303</v>
      </c>
      <c r="E2208" t="s">
        <v>139</v>
      </c>
      <c r="N2208" t="s">
        <v>256</v>
      </c>
    </row>
    <row r="2209" spans="1:14" hidden="1">
      <c r="A2209">
        <v>397559</v>
      </c>
      <c r="B2209" t="s">
        <v>2722</v>
      </c>
      <c r="C2209" s="3">
        <v>297240</v>
      </c>
      <c r="D2209">
        <v>10643</v>
      </c>
      <c r="E2209" t="s">
        <v>43</v>
      </c>
    </row>
    <row r="2210" spans="1:14" hidden="1">
      <c r="A2210">
        <v>955548</v>
      </c>
      <c r="B2210" t="s">
        <v>2721</v>
      </c>
      <c r="C2210" s="3">
        <v>297195</v>
      </c>
      <c r="D2210">
        <v>35109</v>
      </c>
      <c r="E2210" t="s">
        <v>45</v>
      </c>
    </row>
    <row r="2211" spans="1:14" hidden="1">
      <c r="A2211">
        <v>711548</v>
      </c>
      <c r="B2211" t="s">
        <v>2720</v>
      </c>
      <c r="C2211" s="3">
        <v>297110</v>
      </c>
      <c r="D2211">
        <v>14009</v>
      </c>
      <c r="E2211" t="s">
        <v>474</v>
      </c>
    </row>
    <row r="2212" spans="1:14" hidden="1">
      <c r="A2212">
        <v>208655</v>
      </c>
      <c r="B2212" t="s">
        <v>2719</v>
      </c>
      <c r="C2212" s="3">
        <v>297088</v>
      </c>
      <c r="D2212">
        <v>5432</v>
      </c>
      <c r="E2212" t="s">
        <v>43</v>
      </c>
    </row>
    <row r="2213" spans="1:14" hidden="1">
      <c r="A2213">
        <v>969255</v>
      </c>
      <c r="B2213" t="s">
        <v>2718</v>
      </c>
      <c r="C2213" s="3">
        <v>296830</v>
      </c>
      <c r="D2213">
        <v>19638</v>
      </c>
      <c r="E2213" t="s">
        <v>336</v>
      </c>
    </row>
    <row r="2214" spans="1:14" hidden="1">
      <c r="A2214">
        <v>934673</v>
      </c>
      <c r="B2214" t="s">
        <v>2717</v>
      </c>
      <c r="C2214" s="3">
        <v>296610</v>
      </c>
      <c r="D2214">
        <v>30167</v>
      </c>
      <c r="E2214" t="s">
        <v>84</v>
      </c>
    </row>
    <row r="2215" spans="1:14" hidden="1">
      <c r="A2215">
        <v>285928</v>
      </c>
      <c r="B2215" t="s">
        <v>612</v>
      </c>
      <c r="C2215" s="3">
        <v>296512</v>
      </c>
      <c r="D2215">
        <v>16968</v>
      </c>
      <c r="E2215" t="s">
        <v>275</v>
      </c>
    </row>
    <row r="2216" spans="1:14" hidden="1">
      <c r="A2216">
        <v>236603</v>
      </c>
      <c r="B2216" t="s">
        <v>2716</v>
      </c>
      <c r="C2216" s="3">
        <v>296500</v>
      </c>
      <c r="D2216">
        <v>7025</v>
      </c>
      <c r="E2216" t="s">
        <v>36</v>
      </c>
    </row>
    <row r="2217" spans="1:14" hidden="1">
      <c r="A2217">
        <v>605656</v>
      </c>
      <c r="B2217" t="s">
        <v>2626</v>
      </c>
      <c r="C2217" s="3">
        <v>296395</v>
      </c>
      <c r="D2217">
        <v>14974</v>
      </c>
      <c r="E2217" t="s">
        <v>52</v>
      </c>
    </row>
    <row r="2218" spans="1:14" hidden="1">
      <c r="A2218">
        <v>254849</v>
      </c>
      <c r="B2218" t="s">
        <v>2715</v>
      </c>
      <c r="C2218" s="3">
        <v>295951</v>
      </c>
      <c r="D2218">
        <v>20179</v>
      </c>
      <c r="E2218" t="s">
        <v>474</v>
      </c>
    </row>
    <row r="2219" spans="1:14" hidden="1">
      <c r="A2219">
        <v>571265</v>
      </c>
      <c r="B2219" t="s">
        <v>2714</v>
      </c>
      <c r="C2219" s="3">
        <v>295885</v>
      </c>
      <c r="D2219">
        <v>26530</v>
      </c>
      <c r="E2219" t="s">
        <v>2713</v>
      </c>
    </row>
    <row r="2220" spans="1:14" hidden="1">
      <c r="A2220">
        <v>827458</v>
      </c>
      <c r="B2220" t="s">
        <v>2712</v>
      </c>
      <c r="C2220" s="3">
        <v>295841</v>
      </c>
      <c r="D2220">
        <v>8637</v>
      </c>
      <c r="E2220" t="s">
        <v>136</v>
      </c>
    </row>
    <row r="2221" spans="1:14" hidden="1">
      <c r="A2221">
        <v>330239</v>
      </c>
      <c r="B2221" t="s">
        <v>822</v>
      </c>
      <c r="C2221" s="3">
        <v>295787</v>
      </c>
      <c r="D2221">
        <v>22271</v>
      </c>
      <c r="E2221" t="s">
        <v>84</v>
      </c>
    </row>
    <row r="2222" spans="1:14" hidden="1">
      <c r="A2222">
        <v>113937</v>
      </c>
      <c r="B2222" t="s">
        <v>2711</v>
      </c>
      <c r="C2222" s="3">
        <v>295738</v>
      </c>
      <c r="D2222">
        <v>46</v>
      </c>
      <c r="E2222" t="s">
        <v>84</v>
      </c>
      <c r="N2222" t="s">
        <v>192</v>
      </c>
    </row>
    <row r="2223" spans="1:14" hidden="1">
      <c r="A2223">
        <v>591209</v>
      </c>
      <c r="B2223" t="s">
        <v>2710</v>
      </c>
      <c r="C2223" s="3">
        <v>295735</v>
      </c>
      <c r="D2223">
        <v>17443</v>
      </c>
      <c r="E2223" t="s">
        <v>123</v>
      </c>
    </row>
    <row r="2224" spans="1:14" hidden="1">
      <c r="A2224">
        <v>33147</v>
      </c>
      <c r="B2224" t="s">
        <v>1609</v>
      </c>
      <c r="C2224" s="3">
        <v>295579</v>
      </c>
      <c r="D2224">
        <v>1027</v>
      </c>
      <c r="E2224" t="s">
        <v>131</v>
      </c>
    </row>
    <row r="2225" spans="1:14" hidden="1">
      <c r="A2225">
        <v>406059</v>
      </c>
      <c r="B2225" t="s">
        <v>2709</v>
      </c>
      <c r="C2225" s="3">
        <v>295558</v>
      </c>
      <c r="D2225">
        <v>21329</v>
      </c>
      <c r="E2225" t="s">
        <v>141</v>
      </c>
    </row>
    <row r="2226" spans="1:14" hidden="1">
      <c r="A2226">
        <v>3487433</v>
      </c>
      <c r="B2226" t="s">
        <v>2708</v>
      </c>
      <c r="C2226" s="3">
        <v>295494</v>
      </c>
      <c r="D2226">
        <v>58184</v>
      </c>
      <c r="E2226" t="s">
        <v>2707</v>
      </c>
    </row>
    <row r="2227" spans="1:14" hidden="1">
      <c r="A2227">
        <v>3150205</v>
      </c>
      <c r="B2227" t="s">
        <v>2706</v>
      </c>
      <c r="C2227" s="3">
        <v>295417</v>
      </c>
      <c r="D2227">
        <v>57414</v>
      </c>
      <c r="E2227" t="s">
        <v>141</v>
      </c>
    </row>
    <row r="2228" spans="1:14" hidden="1">
      <c r="A2228">
        <v>750051</v>
      </c>
      <c r="B2228" t="s">
        <v>2705</v>
      </c>
      <c r="C2228" s="3">
        <v>295410</v>
      </c>
      <c r="D2228">
        <v>16733</v>
      </c>
      <c r="E2228" t="s">
        <v>66</v>
      </c>
    </row>
    <row r="2229" spans="1:14" hidden="1">
      <c r="A2229">
        <v>761543</v>
      </c>
      <c r="B2229" t="s">
        <v>2704</v>
      </c>
      <c r="C2229" s="3">
        <v>295343</v>
      </c>
      <c r="D2229">
        <v>10111</v>
      </c>
      <c r="E2229" t="s">
        <v>47</v>
      </c>
    </row>
    <row r="2230" spans="1:14" hidden="1">
      <c r="A2230">
        <v>601443</v>
      </c>
      <c r="B2230" t="s">
        <v>2703</v>
      </c>
      <c r="C2230" s="3">
        <v>295312</v>
      </c>
      <c r="D2230">
        <v>12327</v>
      </c>
      <c r="E2230" t="s">
        <v>145</v>
      </c>
    </row>
    <row r="2231" spans="1:14" hidden="1">
      <c r="A2231">
        <v>114840</v>
      </c>
      <c r="B2231" t="s">
        <v>75</v>
      </c>
      <c r="C2231" s="3">
        <v>295296</v>
      </c>
      <c r="D2231">
        <v>13632</v>
      </c>
      <c r="E2231" t="s">
        <v>131</v>
      </c>
    </row>
    <row r="2232" spans="1:14" hidden="1">
      <c r="A2232">
        <v>548267</v>
      </c>
      <c r="B2232" t="s">
        <v>2702</v>
      </c>
      <c r="C2232" s="3">
        <v>295292</v>
      </c>
      <c r="D2232">
        <v>5569</v>
      </c>
      <c r="E2232" t="s">
        <v>141</v>
      </c>
    </row>
    <row r="2233" spans="1:14" hidden="1">
      <c r="A2233">
        <v>1003455</v>
      </c>
      <c r="B2233" t="s">
        <v>2701</v>
      </c>
      <c r="C2233" s="3">
        <v>295195</v>
      </c>
      <c r="D2233">
        <v>17636</v>
      </c>
      <c r="E2233" t="s">
        <v>52</v>
      </c>
    </row>
    <row r="2234" spans="1:14" hidden="1">
      <c r="A2234">
        <v>820301</v>
      </c>
      <c r="B2234" t="s">
        <v>2700</v>
      </c>
      <c r="C2234" s="3">
        <v>294988</v>
      </c>
      <c r="D2234">
        <v>18237</v>
      </c>
      <c r="E2234" t="s">
        <v>134</v>
      </c>
    </row>
    <row r="2235" spans="1:14" hidden="1">
      <c r="A2235">
        <v>685649</v>
      </c>
      <c r="B2235" t="s">
        <v>2699</v>
      </c>
      <c r="C2235" s="3">
        <v>294962</v>
      </c>
      <c r="D2235">
        <v>20666</v>
      </c>
      <c r="E2235" t="s">
        <v>45</v>
      </c>
    </row>
    <row r="2236" spans="1:14" hidden="1">
      <c r="A2236">
        <v>814458</v>
      </c>
      <c r="B2236" t="s">
        <v>1890</v>
      </c>
      <c r="C2236" s="3">
        <v>294632</v>
      </c>
      <c r="D2236">
        <v>18660</v>
      </c>
      <c r="E2236" t="s">
        <v>141</v>
      </c>
    </row>
    <row r="2237" spans="1:14" hidden="1">
      <c r="A2237">
        <v>242976</v>
      </c>
      <c r="B2237" t="s">
        <v>2698</v>
      </c>
      <c r="C2237" s="3">
        <v>294198</v>
      </c>
      <c r="D2237">
        <v>32527</v>
      </c>
      <c r="E2237" t="s">
        <v>390</v>
      </c>
    </row>
    <row r="2238" spans="1:14" hidden="1">
      <c r="A2238">
        <v>101738</v>
      </c>
      <c r="B2238" t="s">
        <v>2697</v>
      </c>
      <c r="C2238" s="3">
        <v>294044</v>
      </c>
      <c r="D2238">
        <v>8552</v>
      </c>
      <c r="E2238" t="s">
        <v>106</v>
      </c>
    </row>
    <row r="2239" spans="1:14" hidden="1">
      <c r="A2239">
        <v>722432</v>
      </c>
      <c r="B2239" t="s">
        <v>2696</v>
      </c>
      <c r="C2239" s="3">
        <v>293960</v>
      </c>
      <c r="D2239">
        <v>845</v>
      </c>
      <c r="E2239" t="s">
        <v>164</v>
      </c>
      <c r="N2239" s="24" t="s">
        <v>192</v>
      </c>
    </row>
    <row r="2240" spans="1:14" hidden="1">
      <c r="A2240">
        <v>326054</v>
      </c>
      <c r="B2240" t="s">
        <v>2695</v>
      </c>
      <c r="C2240" s="3">
        <v>293802</v>
      </c>
      <c r="D2240">
        <v>15323</v>
      </c>
      <c r="E2240" t="s">
        <v>52</v>
      </c>
    </row>
    <row r="2241" spans="1:5" hidden="1">
      <c r="A2241">
        <v>32971</v>
      </c>
      <c r="B2241" t="s">
        <v>279</v>
      </c>
      <c r="C2241" s="3">
        <v>293748</v>
      </c>
      <c r="D2241">
        <v>28894</v>
      </c>
      <c r="E2241" t="s">
        <v>41</v>
      </c>
    </row>
    <row r="2242" spans="1:5" hidden="1">
      <c r="A2242">
        <v>305750</v>
      </c>
      <c r="B2242" t="s">
        <v>2694</v>
      </c>
      <c r="C2242" s="3">
        <v>293480</v>
      </c>
      <c r="D2242">
        <v>19640</v>
      </c>
      <c r="E2242" t="s">
        <v>141</v>
      </c>
    </row>
    <row r="2243" spans="1:5" hidden="1">
      <c r="A2243">
        <v>809276</v>
      </c>
      <c r="B2243" t="s">
        <v>2693</v>
      </c>
      <c r="C2243" s="3">
        <v>293454</v>
      </c>
      <c r="D2243">
        <v>32441</v>
      </c>
      <c r="E2243" t="s">
        <v>76</v>
      </c>
    </row>
    <row r="2244" spans="1:5" hidden="1">
      <c r="A2244">
        <v>588478</v>
      </c>
      <c r="B2244" t="s">
        <v>2692</v>
      </c>
      <c r="C2244" s="3">
        <v>293183</v>
      </c>
      <c r="D2244">
        <v>30519</v>
      </c>
      <c r="E2244" t="s">
        <v>1073</v>
      </c>
    </row>
    <row r="2245" spans="1:5" hidden="1">
      <c r="A2245">
        <v>2371816</v>
      </c>
      <c r="B2245" t="s">
        <v>2691</v>
      </c>
      <c r="C2245" s="3">
        <v>293096</v>
      </c>
      <c r="D2245">
        <v>34162</v>
      </c>
      <c r="E2245" t="s">
        <v>145</v>
      </c>
    </row>
    <row r="2246" spans="1:5" hidden="1">
      <c r="A2246">
        <v>17978</v>
      </c>
      <c r="B2246" t="s">
        <v>2690</v>
      </c>
      <c r="C2246" s="3">
        <v>292783</v>
      </c>
      <c r="D2246">
        <v>29904</v>
      </c>
      <c r="E2246" t="s">
        <v>175</v>
      </c>
    </row>
    <row r="2247" spans="1:5" hidden="1">
      <c r="A2247">
        <v>2907019</v>
      </c>
      <c r="B2247" t="s">
        <v>2689</v>
      </c>
      <c r="C2247" s="3">
        <v>292682</v>
      </c>
      <c r="D2247">
        <v>35585</v>
      </c>
      <c r="E2247" t="s">
        <v>52</v>
      </c>
    </row>
    <row r="2248" spans="1:5" hidden="1">
      <c r="A2248">
        <v>479370</v>
      </c>
      <c r="B2248" t="s">
        <v>2688</v>
      </c>
      <c r="C2248" s="3">
        <v>292656</v>
      </c>
      <c r="D2248">
        <v>29783</v>
      </c>
      <c r="E2248" t="s">
        <v>129</v>
      </c>
    </row>
    <row r="2249" spans="1:5" hidden="1">
      <c r="A2249">
        <v>2835103</v>
      </c>
      <c r="B2249" t="s">
        <v>2687</v>
      </c>
      <c r="C2249" s="3">
        <v>292218</v>
      </c>
      <c r="D2249">
        <v>35276</v>
      </c>
      <c r="E2249" t="s">
        <v>71</v>
      </c>
    </row>
    <row r="2250" spans="1:5" hidden="1">
      <c r="A2250">
        <v>317379</v>
      </c>
      <c r="B2250" t="s">
        <v>2686</v>
      </c>
      <c r="C2250" s="3">
        <v>292130</v>
      </c>
      <c r="D2250">
        <v>29476</v>
      </c>
      <c r="E2250" t="s">
        <v>43</v>
      </c>
    </row>
    <row r="2251" spans="1:5" hidden="1">
      <c r="A2251">
        <v>290230</v>
      </c>
      <c r="B2251" t="s">
        <v>1653</v>
      </c>
      <c r="C2251" s="3">
        <v>292105</v>
      </c>
      <c r="D2251">
        <v>4951</v>
      </c>
      <c r="E2251" t="s">
        <v>175</v>
      </c>
    </row>
    <row r="2252" spans="1:5" hidden="1">
      <c r="A2252">
        <v>945071</v>
      </c>
      <c r="B2252" t="s">
        <v>2685</v>
      </c>
      <c r="C2252" s="3">
        <v>291709</v>
      </c>
      <c r="D2252">
        <v>28208</v>
      </c>
      <c r="E2252" t="s">
        <v>129</v>
      </c>
    </row>
    <row r="2253" spans="1:5" hidden="1">
      <c r="A2253">
        <v>331076</v>
      </c>
      <c r="B2253" t="s">
        <v>2684</v>
      </c>
      <c r="C2253" s="3">
        <v>291708</v>
      </c>
      <c r="D2253">
        <v>30422</v>
      </c>
      <c r="E2253" t="s">
        <v>145</v>
      </c>
    </row>
    <row r="2254" spans="1:5" hidden="1">
      <c r="A2254">
        <v>715050</v>
      </c>
      <c r="B2254" t="s">
        <v>2683</v>
      </c>
      <c r="C2254" s="3">
        <v>291369</v>
      </c>
      <c r="D2254">
        <v>5095</v>
      </c>
      <c r="E2254" t="s">
        <v>66</v>
      </c>
    </row>
    <row r="2255" spans="1:5" hidden="1">
      <c r="A2255">
        <v>538754</v>
      </c>
      <c r="B2255" t="s">
        <v>2682</v>
      </c>
      <c r="C2255" s="3">
        <v>291133</v>
      </c>
      <c r="D2255">
        <v>3999</v>
      </c>
      <c r="E2255" t="s">
        <v>118</v>
      </c>
    </row>
    <row r="2256" spans="1:5" hidden="1">
      <c r="A2256">
        <v>347639</v>
      </c>
      <c r="B2256" t="s">
        <v>2681</v>
      </c>
      <c r="C2256" s="3">
        <v>290844</v>
      </c>
      <c r="D2256">
        <v>16249</v>
      </c>
      <c r="E2256" t="s">
        <v>45</v>
      </c>
    </row>
    <row r="2257" spans="1:5" hidden="1">
      <c r="A2257">
        <v>173557</v>
      </c>
      <c r="B2257" t="s">
        <v>2680</v>
      </c>
      <c r="C2257" s="3">
        <v>290464</v>
      </c>
      <c r="D2257">
        <v>8898</v>
      </c>
      <c r="E2257" t="s">
        <v>71</v>
      </c>
    </row>
    <row r="2258" spans="1:5" hidden="1">
      <c r="A2258">
        <v>665146</v>
      </c>
      <c r="B2258" t="s">
        <v>2679</v>
      </c>
      <c r="C2258" s="3">
        <v>290000</v>
      </c>
      <c r="D2258">
        <v>8761</v>
      </c>
      <c r="E2258" t="s">
        <v>47</v>
      </c>
    </row>
    <row r="2259" spans="1:5" hidden="1">
      <c r="A2259">
        <v>529659</v>
      </c>
      <c r="B2259" t="s">
        <v>2678</v>
      </c>
      <c r="C2259" s="3">
        <v>289150</v>
      </c>
      <c r="D2259">
        <v>5472</v>
      </c>
      <c r="E2259" t="s">
        <v>43</v>
      </c>
    </row>
    <row r="2260" spans="1:5" hidden="1">
      <c r="A2260">
        <v>245351</v>
      </c>
      <c r="B2260" t="s">
        <v>2677</v>
      </c>
      <c r="C2260" s="3">
        <v>288934</v>
      </c>
      <c r="D2260">
        <v>4031</v>
      </c>
      <c r="E2260" t="s">
        <v>68</v>
      </c>
    </row>
    <row r="2261" spans="1:5" hidden="1">
      <c r="A2261">
        <v>545846</v>
      </c>
      <c r="B2261" t="s">
        <v>2676</v>
      </c>
      <c r="C2261" s="3">
        <v>288916</v>
      </c>
      <c r="D2261">
        <v>8128</v>
      </c>
      <c r="E2261" t="s">
        <v>139</v>
      </c>
    </row>
    <row r="2262" spans="1:5" hidden="1">
      <c r="A2262">
        <v>242257</v>
      </c>
      <c r="B2262" t="s">
        <v>2675</v>
      </c>
      <c r="C2262" s="3">
        <v>288674</v>
      </c>
      <c r="D2262">
        <v>15264</v>
      </c>
      <c r="E2262" t="s">
        <v>71</v>
      </c>
    </row>
    <row r="2263" spans="1:5" hidden="1">
      <c r="A2263">
        <v>582953</v>
      </c>
      <c r="B2263" t="s">
        <v>2674</v>
      </c>
      <c r="C2263" s="3">
        <v>288563</v>
      </c>
      <c r="D2263">
        <v>26185</v>
      </c>
      <c r="E2263" t="s">
        <v>43</v>
      </c>
    </row>
    <row r="2264" spans="1:5" hidden="1">
      <c r="A2264">
        <v>3485420</v>
      </c>
      <c r="B2264" t="s">
        <v>2254</v>
      </c>
      <c r="C2264" s="3">
        <v>288339</v>
      </c>
      <c r="D2264">
        <v>58411</v>
      </c>
      <c r="E2264" t="s">
        <v>384</v>
      </c>
    </row>
    <row r="2265" spans="1:5" hidden="1">
      <c r="A2265">
        <v>6039</v>
      </c>
      <c r="B2265" t="s">
        <v>2673</v>
      </c>
      <c r="C2265" s="3">
        <v>288245</v>
      </c>
      <c r="D2265">
        <v>15699</v>
      </c>
      <c r="E2265" t="s">
        <v>79</v>
      </c>
    </row>
    <row r="2266" spans="1:5" hidden="1">
      <c r="A2266">
        <v>851631</v>
      </c>
      <c r="B2266" t="s">
        <v>2672</v>
      </c>
      <c r="C2266" s="3">
        <v>288139</v>
      </c>
      <c r="D2266">
        <v>1808</v>
      </c>
      <c r="E2266" t="s">
        <v>45</v>
      </c>
    </row>
    <row r="2267" spans="1:5" hidden="1">
      <c r="A2267">
        <v>577472</v>
      </c>
      <c r="B2267" t="s">
        <v>2671</v>
      </c>
      <c r="C2267" s="3">
        <v>287986</v>
      </c>
      <c r="D2267">
        <v>28807</v>
      </c>
      <c r="E2267" t="s">
        <v>41</v>
      </c>
    </row>
    <row r="2268" spans="1:5" hidden="1">
      <c r="A2268">
        <v>1669</v>
      </c>
      <c r="B2268" t="s">
        <v>2670</v>
      </c>
      <c r="C2268" s="3">
        <v>287939</v>
      </c>
      <c r="D2268">
        <v>3384</v>
      </c>
      <c r="E2268" t="s">
        <v>141</v>
      </c>
    </row>
    <row r="2269" spans="1:5" hidden="1">
      <c r="A2269">
        <v>970055</v>
      </c>
      <c r="B2269" t="s">
        <v>2669</v>
      </c>
      <c r="C2269" s="3">
        <v>287848</v>
      </c>
      <c r="D2269">
        <v>5136</v>
      </c>
      <c r="E2269" t="s">
        <v>66</v>
      </c>
    </row>
    <row r="2270" spans="1:5" hidden="1">
      <c r="A2270">
        <v>34555</v>
      </c>
      <c r="B2270" t="s">
        <v>2668</v>
      </c>
      <c r="C2270" s="3">
        <v>287819</v>
      </c>
      <c r="D2270">
        <v>14695</v>
      </c>
      <c r="E2270" t="s">
        <v>71</v>
      </c>
    </row>
    <row r="2271" spans="1:5" hidden="1">
      <c r="A2271">
        <v>748964</v>
      </c>
      <c r="B2271" t="s">
        <v>2667</v>
      </c>
      <c r="C2271" s="3">
        <v>287640</v>
      </c>
      <c r="D2271">
        <v>18698</v>
      </c>
      <c r="E2271" t="s">
        <v>141</v>
      </c>
    </row>
    <row r="2272" spans="1:5" hidden="1">
      <c r="A2272">
        <v>11145</v>
      </c>
      <c r="B2272" t="s">
        <v>2666</v>
      </c>
      <c r="C2272" s="3">
        <v>287483</v>
      </c>
      <c r="D2272">
        <v>8172</v>
      </c>
      <c r="E2272" t="s">
        <v>474</v>
      </c>
    </row>
    <row r="2273" spans="1:5" hidden="1">
      <c r="A2273">
        <v>2847142</v>
      </c>
      <c r="B2273" t="s">
        <v>2665</v>
      </c>
      <c r="C2273" s="3">
        <v>287319</v>
      </c>
      <c r="D2273">
        <v>34908</v>
      </c>
      <c r="E2273" t="s">
        <v>349</v>
      </c>
    </row>
    <row r="2274" spans="1:5" hidden="1">
      <c r="A2274">
        <v>825753</v>
      </c>
      <c r="B2274" t="s">
        <v>2664</v>
      </c>
      <c r="C2274" s="3">
        <v>287284</v>
      </c>
      <c r="D2274">
        <v>16863</v>
      </c>
      <c r="E2274" t="s">
        <v>66</v>
      </c>
    </row>
    <row r="2275" spans="1:5" hidden="1">
      <c r="A2275">
        <v>144034</v>
      </c>
      <c r="B2275" t="s">
        <v>2663</v>
      </c>
      <c r="C2275" s="3">
        <v>286910</v>
      </c>
      <c r="D2275">
        <v>26955</v>
      </c>
      <c r="E2275" t="s">
        <v>175</v>
      </c>
    </row>
    <row r="2276" spans="1:5" hidden="1">
      <c r="A2276">
        <v>920975</v>
      </c>
      <c r="B2276" t="s">
        <v>2662</v>
      </c>
      <c r="C2276" s="3">
        <v>286827</v>
      </c>
      <c r="D2276">
        <v>31928</v>
      </c>
      <c r="E2276" t="s">
        <v>325</v>
      </c>
    </row>
    <row r="2277" spans="1:5" hidden="1">
      <c r="A2277">
        <v>126553</v>
      </c>
      <c r="B2277" t="s">
        <v>2661</v>
      </c>
      <c r="C2277" s="3">
        <v>286645</v>
      </c>
      <c r="D2277">
        <v>8850</v>
      </c>
      <c r="E2277" t="s">
        <v>66</v>
      </c>
    </row>
    <row r="2278" spans="1:5" hidden="1">
      <c r="A2278">
        <v>896427</v>
      </c>
      <c r="B2278" t="s">
        <v>2660</v>
      </c>
      <c r="C2278" s="3">
        <v>286240</v>
      </c>
      <c r="D2278">
        <v>15384</v>
      </c>
      <c r="E2278" t="s">
        <v>76</v>
      </c>
    </row>
    <row r="2279" spans="1:5" hidden="1">
      <c r="A2279">
        <v>2587916</v>
      </c>
      <c r="B2279" t="s">
        <v>2659</v>
      </c>
      <c r="C2279" s="3">
        <v>286174</v>
      </c>
      <c r="D2279">
        <v>34233</v>
      </c>
      <c r="E2279" t="s">
        <v>349</v>
      </c>
    </row>
    <row r="2280" spans="1:5" hidden="1">
      <c r="A2280">
        <v>3660478</v>
      </c>
      <c r="B2280" t="s">
        <v>2658</v>
      </c>
      <c r="C2280" s="3">
        <v>285956</v>
      </c>
      <c r="D2280">
        <v>58804</v>
      </c>
      <c r="E2280" t="s">
        <v>68</v>
      </c>
    </row>
    <row r="2281" spans="1:5" hidden="1">
      <c r="A2281">
        <v>450632</v>
      </c>
      <c r="B2281" t="s">
        <v>2261</v>
      </c>
      <c r="C2281" s="3">
        <v>285922</v>
      </c>
      <c r="D2281">
        <v>22092</v>
      </c>
      <c r="E2281" t="s">
        <v>79</v>
      </c>
    </row>
    <row r="2282" spans="1:5" hidden="1">
      <c r="A2282">
        <v>609010</v>
      </c>
      <c r="B2282" t="s">
        <v>2657</v>
      </c>
      <c r="C2282" s="3">
        <v>285849</v>
      </c>
      <c r="D2282">
        <v>6464</v>
      </c>
      <c r="E2282" t="s">
        <v>1073</v>
      </c>
    </row>
    <row r="2283" spans="1:5" hidden="1">
      <c r="A2283">
        <v>203043</v>
      </c>
      <c r="B2283" t="s">
        <v>2656</v>
      </c>
      <c r="C2283" s="3">
        <v>285828</v>
      </c>
      <c r="D2283">
        <v>4432</v>
      </c>
      <c r="E2283" t="s">
        <v>47</v>
      </c>
    </row>
    <row r="2284" spans="1:5" hidden="1">
      <c r="A2284">
        <v>457220</v>
      </c>
      <c r="B2284" t="s">
        <v>2655</v>
      </c>
      <c r="C2284" s="3">
        <v>285640</v>
      </c>
      <c r="D2284">
        <v>2290</v>
      </c>
      <c r="E2284" t="s">
        <v>76</v>
      </c>
    </row>
    <row r="2285" spans="1:5" hidden="1">
      <c r="A2285">
        <v>786555</v>
      </c>
      <c r="B2285" t="s">
        <v>2654</v>
      </c>
      <c r="C2285" s="3">
        <v>285061</v>
      </c>
      <c r="D2285">
        <v>1100</v>
      </c>
      <c r="E2285" t="s">
        <v>66</v>
      </c>
    </row>
    <row r="2286" spans="1:5" hidden="1">
      <c r="A2286">
        <v>481627</v>
      </c>
      <c r="B2286" t="s">
        <v>2653</v>
      </c>
      <c r="C2286" s="3">
        <v>284966</v>
      </c>
      <c r="D2286">
        <v>6760</v>
      </c>
      <c r="E2286" t="s">
        <v>164</v>
      </c>
    </row>
    <row r="2287" spans="1:5" hidden="1">
      <c r="A2287">
        <v>79042</v>
      </c>
      <c r="B2287" t="s">
        <v>2652</v>
      </c>
      <c r="C2287" s="3">
        <v>284901</v>
      </c>
      <c r="D2287">
        <v>12166</v>
      </c>
      <c r="E2287" t="s">
        <v>139</v>
      </c>
    </row>
    <row r="2288" spans="1:5" hidden="1">
      <c r="A2288">
        <v>944739</v>
      </c>
      <c r="B2288" t="s">
        <v>2651</v>
      </c>
      <c r="C2288" s="3">
        <v>284705</v>
      </c>
      <c r="D2288">
        <v>9245</v>
      </c>
      <c r="E2288" t="s">
        <v>79</v>
      </c>
    </row>
    <row r="2289" spans="1:15" hidden="1">
      <c r="A2289">
        <v>977250</v>
      </c>
      <c r="B2289" t="s">
        <v>2650</v>
      </c>
      <c r="C2289" s="3">
        <v>284654</v>
      </c>
      <c r="D2289">
        <v>25849</v>
      </c>
      <c r="E2289" t="s">
        <v>71</v>
      </c>
    </row>
    <row r="2290" spans="1:15" hidden="1">
      <c r="A2290">
        <v>3690121</v>
      </c>
      <c r="B2290" t="s">
        <v>2649</v>
      </c>
      <c r="C2290" s="3">
        <v>284487</v>
      </c>
      <c r="D2290">
        <v>58852</v>
      </c>
      <c r="E2290" t="s">
        <v>141</v>
      </c>
    </row>
    <row r="2291" spans="1:15" hidden="1">
      <c r="A2291">
        <v>560353</v>
      </c>
      <c r="B2291" t="s">
        <v>2648</v>
      </c>
      <c r="C2291" s="3">
        <v>284172</v>
      </c>
      <c r="D2291">
        <v>18895</v>
      </c>
      <c r="E2291" t="s">
        <v>141</v>
      </c>
    </row>
    <row r="2292" spans="1:15" hidden="1">
      <c r="A2292">
        <v>956956</v>
      </c>
      <c r="B2292" t="s">
        <v>2647</v>
      </c>
      <c r="C2292" s="3">
        <v>283869</v>
      </c>
      <c r="D2292">
        <v>1780</v>
      </c>
      <c r="E2292" t="s">
        <v>129</v>
      </c>
    </row>
    <row r="2293" spans="1:15" hidden="1">
      <c r="A2293">
        <v>672537</v>
      </c>
      <c r="B2293" t="s">
        <v>2646</v>
      </c>
      <c r="C2293" s="3">
        <v>283418</v>
      </c>
      <c r="D2293">
        <v>54</v>
      </c>
      <c r="E2293" t="s">
        <v>84</v>
      </c>
      <c r="N2293" s="24" t="s">
        <v>192</v>
      </c>
      <c r="O2293" t="s">
        <v>2645</v>
      </c>
    </row>
    <row r="2294" spans="1:15" hidden="1">
      <c r="A2294">
        <v>449832</v>
      </c>
      <c r="B2294" t="s">
        <v>2644</v>
      </c>
      <c r="C2294" s="3">
        <v>283338</v>
      </c>
      <c r="D2294">
        <v>14184</v>
      </c>
      <c r="E2294" t="s">
        <v>84</v>
      </c>
    </row>
    <row r="2295" spans="1:15" hidden="1">
      <c r="A2295">
        <v>284556</v>
      </c>
      <c r="B2295" t="s">
        <v>2643</v>
      </c>
      <c r="C2295" s="3">
        <v>283110</v>
      </c>
      <c r="D2295">
        <v>12285</v>
      </c>
      <c r="E2295" t="s">
        <v>68</v>
      </c>
    </row>
    <row r="2296" spans="1:15" hidden="1">
      <c r="A2296">
        <v>3211937</v>
      </c>
      <c r="B2296" t="s">
        <v>2642</v>
      </c>
      <c r="C2296" s="3">
        <v>282964</v>
      </c>
      <c r="D2296">
        <v>57704</v>
      </c>
      <c r="E2296" t="s">
        <v>141</v>
      </c>
    </row>
    <row r="2297" spans="1:15" hidden="1">
      <c r="A2297">
        <v>3303953</v>
      </c>
      <c r="B2297" t="s">
        <v>2641</v>
      </c>
      <c r="C2297" s="3">
        <v>282785</v>
      </c>
      <c r="D2297">
        <v>57849</v>
      </c>
      <c r="E2297" t="s">
        <v>36</v>
      </c>
    </row>
    <row r="2298" spans="1:15" hidden="1">
      <c r="A2298">
        <v>508355</v>
      </c>
      <c r="B2298" t="s">
        <v>2640</v>
      </c>
      <c r="C2298" s="3">
        <v>282540</v>
      </c>
      <c r="D2298">
        <v>15510</v>
      </c>
      <c r="E2298" t="s">
        <v>68</v>
      </c>
    </row>
    <row r="2299" spans="1:15" hidden="1">
      <c r="A2299">
        <v>540056</v>
      </c>
      <c r="B2299" t="s">
        <v>2639</v>
      </c>
      <c r="C2299" s="3">
        <v>282384</v>
      </c>
      <c r="D2299">
        <v>5486</v>
      </c>
      <c r="E2299" t="s">
        <v>43</v>
      </c>
    </row>
    <row r="2300" spans="1:15" hidden="1">
      <c r="A2300">
        <v>442244</v>
      </c>
      <c r="B2300" t="s">
        <v>2638</v>
      </c>
      <c r="C2300" s="3">
        <v>282218</v>
      </c>
      <c r="D2300">
        <v>18384</v>
      </c>
      <c r="E2300" t="s">
        <v>47</v>
      </c>
    </row>
    <row r="2301" spans="1:15" hidden="1">
      <c r="A2301">
        <v>3489071</v>
      </c>
      <c r="B2301" t="s">
        <v>2637</v>
      </c>
      <c r="C2301" s="3">
        <v>282183</v>
      </c>
      <c r="D2301">
        <v>58428</v>
      </c>
      <c r="E2301" t="s">
        <v>1470</v>
      </c>
    </row>
    <row r="2302" spans="1:15" hidden="1">
      <c r="A2302">
        <v>3397233</v>
      </c>
      <c r="B2302" t="s">
        <v>2636</v>
      </c>
      <c r="C2302" s="3">
        <v>282091</v>
      </c>
      <c r="D2302">
        <v>58534</v>
      </c>
      <c r="E2302" t="s">
        <v>129</v>
      </c>
    </row>
    <row r="2303" spans="1:15" hidden="1">
      <c r="A2303">
        <v>882952</v>
      </c>
      <c r="B2303" t="s">
        <v>2635</v>
      </c>
      <c r="C2303" s="3">
        <v>282026</v>
      </c>
      <c r="D2303">
        <v>1654</v>
      </c>
      <c r="E2303" t="s">
        <v>71</v>
      </c>
    </row>
    <row r="2304" spans="1:15" hidden="1">
      <c r="A2304">
        <v>576952</v>
      </c>
      <c r="B2304" t="s">
        <v>2634</v>
      </c>
      <c r="C2304" s="3">
        <v>281717</v>
      </c>
      <c r="D2304">
        <v>12248</v>
      </c>
      <c r="E2304" t="s">
        <v>43</v>
      </c>
    </row>
    <row r="2305" spans="1:5" hidden="1">
      <c r="A2305">
        <v>100236</v>
      </c>
      <c r="B2305" t="s">
        <v>2633</v>
      </c>
      <c r="C2305" s="3">
        <v>281595</v>
      </c>
      <c r="D2305">
        <v>16825</v>
      </c>
      <c r="E2305" t="s">
        <v>79</v>
      </c>
    </row>
    <row r="2306" spans="1:5" hidden="1">
      <c r="A2306">
        <v>530851</v>
      </c>
      <c r="B2306" t="s">
        <v>2632</v>
      </c>
      <c r="C2306" s="3">
        <v>281496</v>
      </c>
      <c r="D2306">
        <v>10719</v>
      </c>
      <c r="E2306" t="s">
        <v>141</v>
      </c>
    </row>
    <row r="2307" spans="1:5" hidden="1">
      <c r="A2307">
        <v>748254</v>
      </c>
      <c r="B2307" t="s">
        <v>2631</v>
      </c>
      <c r="C2307" s="3">
        <v>281446</v>
      </c>
      <c r="D2307">
        <v>8537</v>
      </c>
      <c r="E2307" t="s">
        <v>66</v>
      </c>
    </row>
    <row r="2308" spans="1:5" hidden="1">
      <c r="A2308">
        <v>622037</v>
      </c>
      <c r="B2308" t="s">
        <v>2630</v>
      </c>
      <c r="C2308" s="3">
        <v>280482</v>
      </c>
      <c r="D2308">
        <v>4290</v>
      </c>
      <c r="E2308" t="s">
        <v>336</v>
      </c>
    </row>
    <row r="2309" spans="1:5" hidden="1">
      <c r="A2309">
        <v>761851</v>
      </c>
      <c r="B2309" t="s">
        <v>1081</v>
      </c>
      <c r="C2309" s="3">
        <v>279992</v>
      </c>
      <c r="D2309">
        <v>1900</v>
      </c>
      <c r="E2309" t="s">
        <v>66</v>
      </c>
    </row>
    <row r="2310" spans="1:5" hidden="1">
      <c r="A2310">
        <v>299868</v>
      </c>
      <c r="B2310" t="s">
        <v>2629</v>
      </c>
      <c r="C2310" s="3">
        <v>279859</v>
      </c>
      <c r="D2310">
        <v>26363</v>
      </c>
      <c r="E2310" t="s">
        <v>384</v>
      </c>
    </row>
    <row r="2311" spans="1:5" hidden="1">
      <c r="A2311">
        <v>416656</v>
      </c>
      <c r="B2311" t="s">
        <v>2628</v>
      </c>
      <c r="C2311" s="3">
        <v>279663</v>
      </c>
      <c r="D2311">
        <v>9472</v>
      </c>
      <c r="E2311" t="s">
        <v>68</v>
      </c>
    </row>
    <row r="2312" spans="1:5" hidden="1">
      <c r="A2312">
        <v>800853</v>
      </c>
      <c r="B2312" t="s">
        <v>2627</v>
      </c>
      <c r="C2312" s="3">
        <v>279487</v>
      </c>
      <c r="D2312">
        <v>19904</v>
      </c>
      <c r="E2312" t="s">
        <v>39</v>
      </c>
    </row>
    <row r="2313" spans="1:5" hidden="1">
      <c r="A2313">
        <v>144856</v>
      </c>
      <c r="B2313" t="s">
        <v>2626</v>
      </c>
      <c r="C2313" s="3">
        <v>279448</v>
      </c>
      <c r="D2313">
        <v>10159</v>
      </c>
      <c r="E2313" t="s">
        <v>66</v>
      </c>
    </row>
    <row r="2314" spans="1:5" hidden="1">
      <c r="A2314">
        <v>3603961</v>
      </c>
      <c r="B2314" t="s">
        <v>2625</v>
      </c>
      <c r="C2314" s="3">
        <v>279357</v>
      </c>
      <c r="D2314">
        <v>58615</v>
      </c>
      <c r="E2314" t="s">
        <v>86</v>
      </c>
    </row>
    <row r="2315" spans="1:5" hidden="1">
      <c r="A2315">
        <v>248633</v>
      </c>
      <c r="B2315" t="s">
        <v>2624</v>
      </c>
      <c r="C2315" s="3">
        <v>279232</v>
      </c>
      <c r="D2315">
        <v>23376</v>
      </c>
      <c r="E2315" t="s">
        <v>84</v>
      </c>
    </row>
    <row r="2316" spans="1:5" hidden="1">
      <c r="A2316">
        <v>857576</v>
      </c>
      <c r="B2316" t="s">
        <v>2623</v>
      </c>
      <c r="C2316" s="3">
        <v>279086</v>
      </c>
      <c r="D2316">
        <v>28151</v>
      </c>
      <c r="E2316" t="s">
        <v>45</v>
      </c>
    </row>
    <row r="2317" spans="1:5" hidden="1">
      <c r="A2317">
        <v>520423</v>
      </c>
      <c r="B2317" t="s">
        <v>2622</v>
      </c>
      <c r="C2317" s="3">
        <v>279036</v>
      </c>
      <c r="D2317">
        <v>2068</v>
      </c>
      <c r="E2317" t="s">
        <v>76</v>
      </c>
    </row>
    <row r="2318" spans="1:5" hidden="1">
      <c r="A2318">
        <v>3720</v>
      </c>
      <c r="B2318" t="s">
        <v>2621</v>
      </c>
      <c r="C2318" s="3">
        <v>278854</v>
      </c>
      <c r="D2318">
        <v>15671</v>
      </c>
      <c r="E2318" t="s">
        <v>275</v>
      </c>
    </row>
    <row r="2319" spans="1:5" hidden="1">
      <c r="A2319">
        <v>3538009</v>
      </c>
      <c r="B2319" t="s">
        <v>2620</v>
      </c>
      <c r="C2319" s="3">
        <v>278783</v>
      </c>
      <c r="D2319">
        <v>58511</v>
      </c>
      <c r="E2319" t="s">
        <v>66</v>
      </c>
    </row>
    <row r="2320" spans="1:5" hidden="1">
      <c r="A2320">
        <v>502746</v>
      </c>
      <c r="B2320" t="s">
        <v>102</v>
      </c>
      <c r="C2320" s="3">
        <v>278489</v>
      </c>
      <c r="D2320">
        <v>14883</v>
      </c>
      <c r="E2320" t="s">
        <v>41</v>
      </c>
    </row>
    <row r="2321" spans="1:14" hidden="1">
      <c r="A2321">
        <v>944047</v>
      </c>
      <c r="B2321" t="s">
        <v>2619</v>
      </c>
      <c r="C2321" s="3">
        <v>278238</v>
      </c>
      <c r="D2321">
        <v>10101</v>
      </c>
      <c r="E2321" t="s">
        <v>41</v>
      </c>
    </row>
    <row r="2322" spans="1:14" hidden="1">
      <c r="A2322">
        <v>761244</v>
      </c>
      <c r="B2322" t="s">
        <v>2618</v>
      </c>
      <c r="C2322" s="3">
        <v>277877</v>
      </c>
      <c r="D2322">
        <v>12208</v>
      </c>
      <c r="E2322" t="s">
        <v>71</v>
      </c>
    </row>
    <row r="2323" spans="1:14" hidden="1">
      <c r="A2323">
        <v>331375</v>
      </c>
      <c r="B2323" t="s">
        <v>2617</v>
      </c>
      <c r="C2323" s="3">
        <v>277847</v>
      </c>
      <c r="D2323">
        <v>26536</v>
      </c>
      <c r="E2323" t="s">
        <v>454</v>
      </c>
    </row>
    <row r="2324" spans="1:14" hidden="1">
      <c r="A2324">
        <v>563233</v>
      </c>
      <c r="B2324" t="s">
        <v>2616</v>
      </c>
      <c r="C2324" s="3">
        <v>277726</v>
      </c>
      <c r="D2324">
        <v>169</v>
      </c>
      <c r="E2324" t="s">
        <v>79</v>
      </c>
      <c r="N2324" s="24" t="s">
        <v>192</v>
      </c>
    </row>
    <row r="2325" spans="1:14" hidden="1">
      <c r="A2325">
        <v>58757</v>
      </c>
      <c r="B2325" t="s">
        <v>2615</v>
      </c>
      <c r="C2325" s="3">
        <v>277558</v>
      </c>
      <c r="D2325">
        <v>1409</v>
      </c>
      <c r="E2325" t="s">
        <v>66</v>
      </c>
    </row>
    <row r="2326" spans="1:14" hidden="1">
      <c r="A2326">
        <v>961343</v>
      </c>
      <c r="B2326" t="s">
        <v>2614</v>
      </c>
      <c r="C2326" s="3">
        <v>277492</v>
      </c>
      <c r="D2326">
        <v>10157</v>
      </c>
      <c r="E2326" t="s">
        <v>474</v>
      </c>
    </row>
    <row r="2327" spans="1:14" hidden="1">
      <c r="A2327">
        <v>3350658</v>
      </c>
      <c r="B2327" t="s">
        <v>2613</v>
      </c>
      <c r="C2327" s="3">
        <v>277309</v>
      </c>
      <c r="D2327">
        <v>58201</v>
      </c>
      <c r="E2327" t="s">
        <v>175</v>
      </c>
    </row>
    <row r="2328" spans="1:14" hidden="1">
      <c r="A2328">
        <v>478766</v>
      </c>
      <c r="B2328" t="s">
        <v>489</v>
      </c>
      <c r="C2328" s="3">
        <v>277243</v>
      </c>
      <c r="D2328">
        <v>23754</v>
      </c>
      <c r="E2328" t="s">
        <v>384</v>
      </c>
    </row>
    <row r="2329" spans="1:14" hidden="1">
      <c r="A2329">
        <v>733559</v>
      </c>
      <c r="B2329" t="s">
        <v>2612</v>
      </c>
      <c r="C2329" s="3">
        <v>277127</v>
      </c>
      <c r="D2329">
        <v>14058</v>
      </c>
      <c r="E2329" t="s">
        <v>43</v>
      </c>
    </row>
    <row r="2330" spans="1:14" hidden="1">
      <c r="A2330">
        <v>956255</v>
      </c>
      <c r="B2330" t="s">
        <v>2611</v>
      </c>
      <c r="C2330" s="3">
        <v>276881</v>
      </c>
      <c r="D2330">
        <v>5364</v>
      </c>
      <c r="E2330" t="s">
        <v>145</v>
      </c>
    </row>
    <row r="2331" spans="1:14" hidden="1">
      <c r="A2331">
        <v>66275</v>
      </c>
      <c r="B2331" t="s">
        <v>1482</v>
      </c>
      <c r="C2331" s="3">
        <v>276719</v>
      </c>
      <c r="D2331">
        <v>29332</v>
      </c>
      <c r="E2331" t="s">
        <v>84</v>
      </c>
    </row>
    <row r="2332" spans="1:14" hidden="1">
      <c r="A2332">
        <v>3351440</v>
      </c>
      <c r="B2332" t="s">
        <v>2610</v>
      </c>
      <c r="C2332" s="3">
        <v>276606</v>
      </c>
      <c r="D2332">
        <v>57878</v>
      </c>
      <c r="E2332" t="s">
        <v>474</v>
      </c>
    </row>
    <row r="2333" spans="1:14" hidden="1">
      <c r="A2333">
        <v>614368</v>
      </c>
      <c r="B2333" t="s">
        <v>2609</v>
      </c>
      <c r="C2333" s="3">
        <v>276566</v>
      </c>
      <c r="D2333">
        <v>5575</v>
      </c>
      <c r="E2333" t="s">
        <v>141</v>
      </c>
    </row>
    <row r="2334" spans="1:14" hidden="1">
      <c r="A2334">
        <v>653947</v>
      </c>
      <c r="B2334" t="s">
        <v>442</v>
      </c>
      <c r="C2334" s="3">
        <v>276277</v>
      </c>
      <c r="D2334">
        <v>14867</v>
      </c>
      <c r="E2334" t="s">
        <v>47</v>
      </c>
    </row>
    <row r="2335" spans="1:14" hidden="1">
      <c r="A2335">
        <v>924937</v>
      </c>
      <c r="B2335" t="s">
        <v>2608</v>
      </c>
      <c r="C2335" s="3">
        <v>276227</v>
      </c>
      <c r="D2335">
        <v>9631</v>
      </c>
      <c r="E2335" t="s">
        <v>45</v>
      </c>
    </row>
    <row r="2336" spans="1:14" hidden="1">
      <c r="A2336">
        <v>510330</v>
      </c>
      <c r="B2336" t="s">
        <v>1282</v>
      </c>
      <c r="C2336" s="3">
        <v>276101</v>
      </c>
      <c r="D2336">
        <v>16897</v>
      </c>
      <c r="E2336" t="s">
        <v>79</v>
      </c>
    </row>
    <row r="2337" spans="1:5" hidden="1">
      <c r="A2337">
        <v>988144</v>
      </c>
      <c r="B2337" t="s">
        <v>2607</v>
      </c>
      <c r="C2337" s="3">
        <v>275825</v>
      </c>
      <c r="D2337">
        <v>1022</v>
      </c>
      <c r="E2337" t="s">
        <v>145</v>
      </c>
    </row>
    <row r="2338" spans="1:5" hidden="1">
      <c r="A2338">
        <v>875048</v>
      </c>
      <c r="B2338" t="s">
        <v>2606</v>
      </c>
      <c r="C2338" s="3">
        <v>275407</v>
      </c>
      <c r="D2338">
        <v>21988</v>
      </c>
      <c r="E2338" t="s">
        <v>45</v>
      </c>
    </row>
    <row r="2339" spans="1:5" hidden="1">
      <c r="A2339">
        <v>519146</v>
      </c>
      <c r="B2339" t="s">
        <v>2605</v>
      </c>
      <c r="C2339" s="3">
        <v>275234</v>
      </c>
      <c r="D2339">
        <v>21805</v>
      </c>
      <c r="E2339" t="s">
        <v>131</v>
      </c>
    </row>
    <row r="2340" spans="1:5" hidden="1">
      <c r="A2340">
        <v>715144</v>
      </c>
      <c r="B2340" t="s">
        <v>2604</v>
      </c>
      <c r="C2340" s="3">
        <v>275209</v>
      </c>
      <c r="D2340">
        <v>3713</v>
      </c>
      <c r="E2340" t="s">
        <v>45</v>
      </c>
    </row>
    <row r="2341" spans="1:5" hidden="1">
      <c r="A2341">
        <v>143859</v>
      </c>
      <c r="B2341" t="s">
        <v>119</v>
      </c>
      <c r="C2341" s="3">
        <v>275155</v>
      </c>
      <c r="D2341">
        <v>16116</v>
      </c>
      <c r="E2341" t="s">
        <v>43</v>
      </c>
    </row>
    <row r="2342" spans="1:5" hidden="1">
      <c r="A2342">
        <v>3116519</v>
      </c>
      <c r="B2342" t="s">
        <v>2603</v>
      </c>
      <c r="C2342" s="3">
        <v>275076</v>
      </c>
      <c r="D2342">
        <v>57359</v>
      </c>
      <c r="E2342" t="s">
        <v>45</v>
      </c>
    </row>
    <row r="2343" spans="1:5" hidden="1">
      <c r="A2343">
        <v>3322468</v>
      </c>
      <c r="B2343" t="s">
        <v>2602</v>
      </c>
      <c r="C2343" s="3">
        <v>274886</v>
      </c>
      <c r="D2343">
        <v>58025</v>
      </c>
      <c r="E2343" t="s">
        <v>129</v>
      </c>
    </row>
    <row r="2344" spans="1:5" hidden="1">
      <c r="A2344">
        <v>3435948</v>
      </c>
      <c r="B2344" t="s">
        <v>2601</v>
      </c>
      <c r="C2344" s="3">
        <v>274849</v>
      </c>
      <c r="D2344">
        <v>58224</v>
      </c>
      <c r="E2344" t="s">
        <v>384</v>
      </c>
    </row>
    <row r="2345" spans="1:5" hidden="1">
      <c r="A2345">
        <v>786340</v>
      </c>
      <c r="B2345" t="s">
        <v>2600</v>
      </c>
      <c r="C2345" s="3">
        <v>274497</v>
      </c>
      <c r="D2345">
        <v>19226</v>
      </c>
      <c r="E2345" t="s">
        <v>106</v>
      </c>
    </row>
    <row r="2346" spans="1:5" hidden="1">
      <c r="A2346">
        <v>698649</v>
      </c>
      <c r="B2346" t="s">
        <v>2599</v>
      </c>
      <c r="C2346" s="3">
        <v>274254</v>
      </c>
      <c r="D2346">
        <v>14513</v>
      </c>
      <c r="E2346" t="s">
        <v>474</v>
      </c>
    </row>
    <row r="2347" spans="1:5" hidden="1">
      <c r="A2347">
        <v>1008432</v>
      </c>
      <c r="B2347" t="s">
        <v>2598</v>
      </c>
      <c r="C2347" s="3">
        <v>274098</v>
      </c>
      <c r="D2347">
        <v>20040</v>
      </c>
      <c r="E2347" t="s">
        <v>45</v>
      </c>
    </row>
    <row r="2348" spans="1:5" hidden="1">
      <c r="A2348">
        <v>885430</v>
      </c>
      <c r="B2348" t="s">
        <v>2597</v>
      </c>
      <c r="C2348" s="3">
        <v>273965</v>
      </c>
      <c r="D2348">
        <v>8534</v>
      </c>
      <c r="E2348" t="s">
        <v>336</v>
      </c>
    </row>
    <row r="2349" spans="1:5" hidden="1">
      <c r="A2349">
        <v>356239</v>
      </c>
      <c r="B2349" t="s">
        <v>154</v>
      </c>
      <c r="C2349" s="3">
        <v>273537</v>
      </c>
      <c r="D2349">
        <v>10474</v>
      </c>
      <c r="E2349" t="s">
        <v>45</v>
      </c>
    </row>
    <row r="2350" spans="1:5" hidden="1">
      <c r="A2350">
        <v>819453</v>
      </c>
      <c r="B2350" t="s">
        <v>2596</v>
      </c>
      <c r="C2350" s="3">
        <v>273498</v>
      </c>
      <c r="D2350">
        <v>9803</v>
      </c>
      <c r="E2350" t="s">
        <v>71</v>
      </c>
    </row>
    <row r="2351" spans="1:5" hidden="1">
      <c r="A2351">
        <v>244158</v>
      </c>
      <c r="B2351" t="s">
        <v>2595</v>
      </c>
      <c r="C2351" s="3">
        <v>273402</v>
      </c>
      <c r="D2351">
        <v>5394</v>
      </c>
      <c r="E2351" t="s">
        <v>43</v>
      </c>
    </row>
    <row r="2352" spans="1:5" hidden="1">
      <c r="A2352">
        <v>51459</v>
      </c>
      <c r="B2352" t="s">
        <v>2594</v>
      </c>
      <c r="C2352" s="3">
        <v>273144</v>
      </c>
      <c r="D2352">
        <v>16436</v>
      </c>
      <c r="E2352" t="s">
        <v>52</v>
      </c>
    </row>
    <row r="2353" spans="1:14" hidden="1">
      <c r="A2353">
        <v>3070545</v>
      </c>
      <c r="B2353" t="s">
        <v>2593</v>
      </c>
      <c r="C2353" s="3">
        <v>272868</v>
      </c>
      <c r="D2353">
        <v>57301</v>
      </c>
      <c r="E2353" t="s">
        <v>139</v>
      </c>
    </row>
    <row r="2354" spans="1:14" hidden="1">
      <c r="A2354">
        <v>785932</v>
      </c>
      <c r="B2354" t="s">
        <v>1806</v>
      </c>
      <c r="C2354" s="3">
        <v>272858</v>
      </c>
      <c r="D2354">
        <v>19272</v>
      </c>
      <c r="E2354" t="s">
        <v>175</v>
      </c>
    </row>
    <row r="2355" spans="1:14" hidden="1">
      <c r="A2355">
        <v>893640</v>
      </c>
      <c r="B2355" t="s">
        <v>2592</v>
      </c>
      <c r="C2355" s="3">
        <v>272589</v>
      </c>
      <c r="D2355">
        <v>16438</v>
      </c>
      <c r="E2355" t="s">
        <v>47</v>
      </c>
    </row>
    <row r="2356" spans="1:14" hidden="1">
      <c r="A2356">
        <v>85931</v>
      </c>
      <c r="B2356" t="s">
        <v>2591</v>
      </c>
      <c r="C2356" s="3">
        <v>272476</v>
      </c>
      <c r="D2356">
        <v>12609</v>
      </c>
      <c r="E2356" t="s">
        <v>336</v>
      </c>
    </row>
    <row r="2357" spans="1:14" hidden="1">
      <c r="A2357">
        <v>99143</v>
      </c>
      <c r="B2357" t="s">
        <v>2590</v>
      </c>
      <c r="C2357" s="3">
        <v>272273</v>
      </c>
      <c r="D2357">
        <v>16464</v>
      </c>
      <c r="E2357" t="s">
        <v>131</v>
      </c>
    </row>
    <row r="2358" spans="1:14" hidden="1">
      <c r="A2358">
        <v>899642</v>
      </c>
      <c r="B2358" t="s">
        <v>75</v>
      </c>
      <c r="C2358" s="3">
        <v>272037</v>
      </c>
      <c r="D2358">
        <v>16332</v>
      </c>
      <c r="E2358" t="s">
        <v>45</v>
      </c>
    </row>
    <row r="2359" spans="1:14" hidden="1">
      <c r="A2359">
        <v>77253</v>
      </c>
      <c r="B2359" t="s">
        <v>2589</v>
      </c>
      <c r="C2359" s="3">
        <v>271716</v>
      </c>
      <c r="D2359">
        <v>15345</v>
      </c>
      <c r="E2359" t="s">
        <v>141</v>
      </c>
    </row>
    <row r="2360" spans="1:14" hidden="1">
      <c r="A2360">
        <v>325534</v>
      </c>
      <c r="B2360" t="s">
        <v>2588</v>
      </c>
      <c r="C2360" s="3">
        <v>271693</v>
      </c>
      <c r="D2360">
        <v>902</v>
      </c>
      <c r="E2360" t="s">
        <v>45</v>
      </c>
      <c r="N2360" s="24" t="s">
        <v>192</v>
      </c>
    </row>
    <row r="2361" spans="1:14" hidden="1">
      <c r="A2361">
        <v>147679</v>
      </c>
      <c r="B2361" t="s">
        <v>2587</v>
      </c>
      <c r="C2361" s="3">
        <v>271503</v>
      </c>
      <c r="D2361">
        <v>28729</v>
      </c>
      <c r="E2361" t="s">
        <v>1073</v>
      </c>
    </row>
    <row r="2362" spans="1:14" hidden="1">
      <c r="A2362">
        <v>455253</v>
      </c>
      <c r="B2362" t="s">
        <v>2586</v>
      </c>
      <c r="C2362" s="3">
        <v>271474</v>
      </c>
      <c r="D2362">
        <v>91005</v>
      </c>
      <c r="E2362" t="s">
        <v>129</v>
      </c>
    </row>
    <row r="2363" spans="1:14" hidden="1">
      <c r="A2363">
        <v>2791517</v>
      </c>
      <c r="B2363" t="s">
        <v>211</v>
      </c>
      <c r="C2363" s="3">
        <v>271351</v>
      </c>
      <c r="D2363">
        <v>35169</v>
      </c>
      <c r="E2363" t="s">
        <v>45</v>
      </c>
    </row>
    <row r="2364" spans="1:14" hidden="1">
      <c r="A2364">
        <v>140157</v>
      </c>
      <c r="B2364" t="s">
        <v>2585</v>
      </c>
      <c r="C2364" s="3">
        <v>270225</v>
      </c>
      <c r="D2364">
        <v>11482</v>
      </c>
      <c r="E2364" t="s">
        <v>43</v>
      </c>
    </row>
    <row r="2365" spans="1:14" hidden="1">
      <c r="A2365">
        <v>222754</v>
      </c>
      <c r="B2365" t="s">
        <v>2584</v>
      </c>
      <c r="C2365" s="3">
        <v>270134</v>
      </c>
      <c r="D2365">
        <v>19742</v>
      </c>
      <c r="E2365" t="s">
        <v>43</v>
      </c>
    </row>
    <row r="2366" spans="1:14" hidden="1">
      <c r="A2366">
        <v>3216316</v>
      </c>
      <c r="B2366" t="s">
        <v>2583</v>
      </c>
      <c r="C2366" s="3">
        <v>269874</v>
      </c>
      <c r="D2366">
        <v>57444</v>
      </c>
      <c r="E2366" t="s">
        <v>384</v>
      </c>
    </row>
    <row r="2367" spans="1:14" hidden="1">
      <c r="A2367">
        <v>989347</v>
      </c>
      <c r="B2367" t="s">
        <v>2582</v>
      </c>
      <c r="C2367" s="3">
        <v>269744</v>
      </c>
      <c r="D2367">
        <v>13821</v>
      </c>
      <c r="E2367" t="s">
        <v>131</v>
      </c>
    </row>
    <row r="2368" spans="1:14" hidden="1">
      <c r="A2368">
        <v>536349</v>
      </c>
      <c r="B2368" t="s">
        <v>2581</v>
      </c>
      <c r="C2368" s="3">
        <v>269215</v>
      </c>
      <c r="D2368">
        <v>1553</v>
      </c>
      <c r="E2368" t="s">
        <v>47</v>
      </c>
    </row>
    <row r="2369" spans="1:14" hidden="1">
      <c r="A2369">
        <v>578741</v>
      </c>
      <c r="B2369" t="s">
        <v>2580</v>
      </c>
      <c r="C2369" s="3">
        <v>269194</v>
      </c>
      <c r="D2369">
        <v>11608</v>
      </c>
      <c r="E2369" t="s">
        <v>145</v>
      </c>
    </row>
    <row r="2370" spans="1:14" hidden="1">
      <c r="A2370">
        <v>3546862</v>
      </c>
      <c r="B2370" t="s">
        <v>2579</v>
      </c>
      <c r="C2370" s="3">
        <v>269124</v>
      </c>
      <c r="D2370">
        <v>58234</v>
      </c>
      <c r="E2370" t="s">
        <v>384</v>
      </c>
    </row>
    <row r="2371" spans="1:14" hidden="1">
      <c r="A2371">
        <v>716851</v>
      </c>
      <c r="B2371" t="s">
        <v>2578</v>
      </c>
      <c r="C2371" s="3">
        <v>269093</v>
      </c>
      <c r="D2371">
        <v>22867</v>
      </c>
      <c r="E2371" t="s">
        <v>71</v>
      </c>
    </row>
    <row r="2372" spans="1:14" hidden="1">
      <c r="A2372">
        <v>2954497</v>
      </c>
      <c r="B2372" t="s">
        <v>2577</v>
      </c>
      <c r="C2372" s="3">
        <v>268938</v>
      </c>
      <c r="D2372">
        <v>57033</v>
      </c>
      <c r="E2372" t="s">
        <v>1470</v>
      </c>
    </row>
    <row r="2373" spans="1:14" hidden="1">
      <c r="A2373">
        <v>3309393</v>
      </c>
      <c r="B2373" t="s">
        <v>2576</v>
      </c>
      <c r="C2373" s="3">
        <v>268796</v>
      </c>
      <c r="D2373">
        <v>57869</v>
      </c>
      <c r="E2373" t="s">
        <v>139</v>
      </c>
    </row>
    <row r="2374" spans="1:14" hidden="1">
      <c r="A2374">
        <v>396954</v>
      </c>
      <c r="B2374" t="s">
        <v>2575</v>
      </c>
      <c r="C2374" s="3">
        <v>268680</v>
      </c>
      <c r="D2374">
        <v>13006</v>
      </c>
      <c r="E2374" t="s">
        <v>141</v>
      </c>
    </row>
    <row r="2375" spans="1:14" hidden="1">
      <c r="A2375">
        <v>877752</v>
      </c>
      <c r="B2375" t="s">
        <v>2574</v>
      </c>
      <c r="C2375" s="3">
        <v>268626</v>
      </c>
      <c r="D2375">
        <v>5223</v>
      </c>
      <c r="E2375" t="s">
        <v>66</v>
      </c>
    </row>
    <row r="2376" spans="1:14" hidden="1">
      <c r="A2376">
        <v>313223</v>
      </c>
      <c r="B2376" t="s">
        <v>2573</v>
      </c>
      <c r="C2376" s="3">
        <v>268317</v>
      </c>
      <c r="D2376">
        <v>9137</v>
      </c>
      <c r="E2376" t="s">
        <v>76</v>
      </c>
    </row>
    <row r="2377" spans="1:14" hidden="1">
      <c r="A2377">
        <v>230610</v>
      </c>
      <c r="B2377" t="s">
        <v>2572</v>
      </c>
      <c r="C2377" s="3">
        <v>268303</v>
      </c>
      <c r="D2377">
        <v>18858</v>
      </c>
      <c r="E2377" t="s">
        <v>76</v>
      </c>
    </row>
    <row r="2378" spans="1:14" hidden="1">
      <c r="A2378">
        <v>849357</v>
      </c>
      <c r="B2378" t="s">
        <v>2571</v>
      </c>
      <c r="C2378" s="3">
        <v>267974</v>
      </c>
      <c r="D2378">
        <v>3268</v>
      </c>
      <c r="E2378" t="s">
        <v>141</v>
      </c>
    </row>
    <row r="2379" spans="1:14" hidden="1">
      <c r="A2379">
        <v>279</v>
      </c>
      <c r="B2379" t="s">
        <v>2570</v>
      </c>
      <c r="C2379" s="3">
        <v>267688</v>
      </c>
      <c r="D2379">
        <v>28868</v>
      </c>
      <c r="E2379" t="s">
        <v>141</v>
      </c>
    </row>
    <row r="2380" spans="1:14" hidden="1">
      <c r="A2380">
        <v>463605</v>
      </c>
      <c r="B2380" t="s">
        <v>2569</v>
      </c>
      <c r="C2380" s="3">
        <v>267676</v>
      </c>
      <c r="D2380">
        <v>14168</v>
      </c>
      <c r="E2380" t="s">
        <v>810</v>
      </c>
    </row>
    <row r="2381" spans="1:14" hidden="1">
      <c r="A2381">
        <v>3385744</v>
      </c>
      <c r="B2381" t="s">
        <v>2568</v>
      </c>
      <c r="C2381" s="3">
        <v>267338</v>
      </c>
      <c r="D2381">
        <v>58111</v>
      </c>
      <c r="E2381" t="s">
        <v>84</v>
      </c>
    </row>
    <row r="2382" spans="1:14" hidden="1">
      <c r="A2382">
        <v>63050</v>
      </c>
      <c r="B2382" t="s">
        <v>2567</v>
      </c>
      <c r="C2382" s="3">
        <v>267141</v>
      </c>
      <c r="D2382">
        <v>17959</v>
      </c>
      <c r="E2382" t="s">
        <v>129</v>
      </c>
    </row>
    <row r="2383" spans="1:14" hidden="1">
      <c r="A2383">
        <v>86349</v>
      </c>
      <c r="B2383" t="s">
        <v>2566</v>
      </c>
      <c r="C2383" s="3">
        <v>266934</v>
      </c>
      <c r="D2383">
        <v>14597</v>
      </c>
      <c r="E2383" t="s">
        <v>131</v>
      </c>
    </row>
    <row r="2384" spans="1:14" hidden="1">
      <c r="A2384">
        <v>293437</v>
      </c>
      <c r="B2384" t="s">
        <v>2565</v>
      </c>
      <c r="C2384" s="3">
        <v>266727</v>
      </c>
      <c r="D2384">
        <v>52</v>
      </c>
      <c r="E2384" t="s">
        <v>84</v>
      </c>
      <c r="N2384" s="24" t="s">
        <v>192</v>
      </c>
    </row>
    <row r="2385" spans="1:5" hidden="1">
      <c r="A2385">
        <v>780263</v>
      </c>
      <c r="B2385" t="s">
        <v>2564</v>
      </c>
      <c r="C2385" s="3">
        <v>266626</v>
      </c>
      <c r="D2385">
        <v>3376</v>
      </c>
      <c r="E2385" t="s">
        <v>141</v>
      </c>
    </row>
    <row r="2386" spans="1:5" hidden="1">
      <c r="A2386">
        <v>1481745</v>
      </c>
      <c r="B2386" t="s">
        <v>2563</v>
      </c>
      <c r="C2386" s="3">
        <v>266510</v>
      </c>
      <c r="D2386">
        <v>33204</v>
      </c>
      <c r="E2386" t="s">
        <v>66</v>
      </c>
    </row>
    <row r="2387" spans="1:5" hidden="1">
      <c r="A2387">
        <v>1879016</v>
      </c>
      <c r="B2387" t="s">
        <v>2562</v>
      </c>
      <c r="C2387" s="3">
        <v>266465</v>
      </c>
      <c r="D2387">
        <v>33470</v>
      </c>
      <c r="E2387" t="s">
        <v>131</v>
      </c>
    </row>
    <row r="2388" spans="1:5" hidden="1">
      <c r="A2388">
        <v>621357</v>
      </c>
      <c r="B2388" t="s">
        <v>2561</v>
      </c>
      <c r="C2388" s="3">
        <v>266343</v>
      </c>
      <c r="D2388">
        <v>15463</v>
      </c>
      <c r="E2388" t="s">
        <v>141</v>
      </c>
    </row>
    <row r="2389" spans="1:5" hidden="1">
      <c r="A2389">
        <v>3348468</v>
      </c>
      <c r="B2389" t="s">
        <v>2560</v>
      </c>
      <c r="C2389" s="3">
        <v>266299</v>
      </c>
      <c r="D2389">
        <v>57923</v>
      </c>
      <c r="E2389" t="s">
        <v>79</v>
      </c>
    </row>
    <row r="2390" spans="1:5" hidden="1">
      <c r="A2390">
        <v>97055</v>
      </c>
      <c r="B2390" t="s">
        <v>2559</v>
      </c>
      <c r="C2390" s="3">
        <v>266188</v>
      </c>
      <c r="D2390">
        <v>17229</v>
      </c>
      <c r="E2390" t="s">
        <v>43</v>
      </c>
    </row>
    <row r="2391" spans="1:5" hidden="1">
      <c r="A2391">
        <v>166111</v>
      </c>
      <c r="B2391" t="s">
        <v>2558</v>
      </c>
      <c r="C2391" s="3">
        <v>266166</v>
      </c>
      <c r="D2391">
        <v>16030</v>
      </c>
      <c r="E2391" t="s">
        <v>36</v>
      </c>
    </row>
    <row r="2392" spans="1:5" hidden="1">
      <c r="A2392">
        <v>3592609</v>
      </c>
      <c r="B2392" t="s">
        <v>2557</v>
      </c>
      <c r="C2392" s="3">
        <v>265983</v>
      </c>
      <c r="D2392">
        <v>58498</v>
      </c>
      <c r="E2392" t="s">
        <v>103</v>
      </c>
    </row>
    <row r="2393" spans="1:5" hidden="1">
      <c r="A2393">
        <v>1006513</v>
      </c>
      <c r="B2393" t="s">
        <v>2556</v>
      </c>
      <c r="C2393" s="3">
        <v>265981</v>
      </c>
      <c r="D2393">
        <v>21161</v>
      </c>
      <c r="E2393" t="s">
        <v>139</v>
      </c>
    </row>
    <row r="2394" spans="1:5" hidden="1">
      <c r="A2394">
        <v>164331</v>
      </c>
      <c r="B2394" t="s">
        <v>2555</v>
      </c>
      <c r="C2394" s="3">
        <v>265752</v>
      </c>
      <c r="D2394">
        <v>19285</v>
      </c>
      <c r="E2394" t="s">
        <v>164</v>
      </c>
    </row>
    <row r="2395" spans="1:5" hidden="1">
      <c r="A2395">
        <v>2512347</v>
      </c>
      <c r="B2395" t="s">
        <v>2554</v>
      </c>
      <c r="C2395" s="3">
        <v>265675</v>
      </c>
      <c r="D2395">
        <v>34256</v>
      </c>
      <c r="E2395" t="s">
        <v>139</v>
      </c>
    </row>
    <row r="2396" spans="1:5" hidden="1">
      <c r="A2396">
        <v>706254</v>
      </c>
      <c r="B2396" t="s">
        <v>2553</v>
      </c>
      <c r="C2396" s="3">
        <v>265309</v>
      </c>
      <c r="D2396">
        <v>20279</v>
      </c>
      <c r="E2396" t="s">
        <v>68</v>
      </c>
    </row>
    <row r="2397" spans="1:5" hidden="1">
      <c r="A2397">
        <v>332224</v>
      </c>
      <c r="B2397" t="s">
        <v>2552</v>
      </c>
      <c r="C2397" s="3">
        <v>265273</v>
      </c>
      <c r="D2397">
        <v>12266</v>
      </c>
      <c r="E2397" t="s">
        <v>34</v>
      </c>
    </row>
    <row r="2398" spans="1:5" hidden="1">
      <c r="A2398">
        <v>634955</v>
      </c>
      <c r="B2398" t="s">
        <v>2551</v>
      </c>
      <c r="C2398" s="3">
        <v>264690</v>
      </c>
      <c r="D2398">
        <v>4170</v>
      </c>
      <c r="E2398" t="s">
        <v>68</v>
      </c>
    </row>
    <row r="2399" spans="1:5" hidden="1">
      <c r="A2399">
        <v>423159</v>
      </c>
      <c r="B2399" t="s">
        <v>2550</v>
      </c>
      <c r="C2399" s="3">
        <v>264607</v>
      </c>
      <c r="D2399">
        <v>23798</v>
      </c>
      <c r="E2399" t="s">
        <v>68</v>
      </c>
    </row>
    <row r="2400" spans="1:5" hidden="1">
      <c r="A2400">
        <v>666974</v>
      </c>
      <c r="B2400" t="s">
        <v>2549</v>
      </c>
      <c r="C2400" s="3">
        <v>264280</v>
      </c>
      <c r="D2400">
        <v>27806</v>
      </c>
      <c r="E2400" t="s">
        <v>76</v>
      </c>
    </row>
    <row r="2401" spans="1:5" hidden="1">
      <c r="A2401">
        <v>3816190</v>
      </c>
      <c r="B2401" t="s">
        <v>2548</v>
      </c>
      <c r="C2401" s="3">
        <v>263735</v>
      </c>
      <c r="D2401">
        <v>58827</v>
      </c>
      <c r="E2401" t="s">
        <v>325</v>
      </c>
    </row>
    <row r="2402" spans="1:5" hidden="1">
      <c r="A2402">
        <v>625850</v>
      </c>
      <c r="B2402" t="s">
        <v>2547</v>
      </c>
      <c r="C2402" s="3">
        <v>263733</v>
      </c>
      <c r="D2402">
        <v>1086</v>
      </c>
      <c r="E2402" t="s">
        <v>71</v>
      </c>
    </row>
    <row r="2403" spans="1:5" hidden="1">
      <c r="A2403">
        <v>2997216</v>
      </c>
      <c r="B2403" t="s">
        <v>2546</v>
      </c>
      <c r="C2403" s="3">
        <v>263328</v>
      </c>
      <c r="D2403">
        <v>57073</v>
      </c>
      <c r="E2403" t="s">
        <v>384</v>
      </c>
    </row>
    <row r="2404" spans="1:5" hidden="1">
      <c r="A2404">
        <v>52951</v>
      </c>
      <c r="B2404" t="s">
        <v>2545</v>
      </c>
      <c r="C2404" s="3">
        <v>263177</v>
      </c>
      <c r="D2404">
        <v>8980</v>
      </c>
      <c r="E2404" t="s">
        <v>68</v>
      </c>
    </row>
    <row r="2405" spans="1:5" hidden="1">
      <c r="A2405">
        <v>381950</v>
      </c>
      <c r="B2405" t="s">
        <v>2544</v>
      </c>
      <c r="C2405" s="3">
        <v>263172</v>
      </c>
      <c r="D2405">
        <v>5074</v>
      </c>
      <c r="E2405" t="s">
        <v>474</v>
      </c>
    </row>
    <row r="2406" spans="1:5" hidden="1">
      <c r="A2406">
        <v>2317672</v>
      </c>
      <c r="B2406" t="s">
        <v>2543</v>
      </c>
      <c r="C2406" s="3">
        <v>263125</v>
      </c>
      <c r="D2406">
        <v>34040</v>
      </c>
      <c r="E2406" t="s">
        <v>129</v>
      </c>
    </row>
    <row r="2407" spans="1:5" hidden="1">
      <c r="A2407">
        <v>667029</v>
      </c>
      <c r="B2407" t="s">
        <v>2542</v>
      </c>
      <c r="C2407" s="3">
        <v>263069</v>
      </c>
      <c r="D2407">
        <v>16620</v>
      </c>
      <c r="E2407" t="s">
        <v>164</v>
      </c>
    </row>
    <row r="2408" spans="1:5" hidden="1">
      <c r="A2408">
        <v>841753</v>
      </c>
      <c r="B2408" t="s">
        <v>2097</v>
      </c>
      <c r="C2408" s="3">
        <v>262847</v>
      </c>
      <c r="D2408">
        <v>12608</v>
      </c>
      <c r="E2408" t="s">
        <v>336</v>
      </c>
    </row>
    <row r="2409" spans="1:5" hidden="1">
      <c r="A2409">
        <v>406022</v>
      </c>
      <c r="B2409" t="s">
        <v>2541</v>
      </c>
      <c r="C2409" s="3">
        <v>262655</v>
      </c>
      <c r="D2409">
        <v>5873</v>
      </c>
      <c r="E2409" t="s">
        <v>390</v>
      </c>
    </row>
    <row r="2410" spans="1:5" hidden="1">
      <c r="A2410">
        <v>837149</v>
      </c>
      <c r="B2410" t="s">
        <v>2540</v>
      </c>
      <c r="C2410" s="3">
        <v>262553</v>
      </c>
      <c r="D2410">
        <v>14735</v>
      </c>
      <c r="E2410" t="s">
        <v>139</v>
      </c>
    </row>
    <row r="2411" spans="1:5" hidden="1">
      <c r="A2411">
        <v>755458</v>
      </c>
      <c r="B2411" t="s">
        <v>2539</v>
      </c>
      <c r="C2411" s="3">
        <v>262518</v>
      </c>
      <c r="D2411">
        <v>5229</v>
      </c>
      <c r="E2411" t="s">
        <v>66</v>
      </c>
    </row>
    <row r="2412" spans="1:5" hidden="1">
      <c r="A2412">
        <v>825847</v>
      </c>
      <c r="B2412" t="s">
        <v>2538</v>
      </c>
      <c r="C2412" s="3">
        <v>262302</v>
      </c>
      <c r="D2412">
        <v>14195</v>
      </c>
      <c r="E2412" t="s">
        <v>47</v>
      </c>
    </row>
    <row r="2413" spans="1:5" hidden="1">
      <c r="A2413">
        <v>1011955</v>
      </c>
      <c r="B2413" t="s">
        <v>2537</v>
      </c>
      <c r="C2413" s="3">
        <v>261746</v>
      </c>
      <c r="D2413">
        <v>15472</v>
      </c>
      <c r="E2413" t="s">
        <v>136</v>
      </c>
    </row>
    <row r="2414" spans="1:5" hidden="1">
      <c r="A2414">
        <v>382050</v>
      </c>
      <c r="B2414" t="s">
        <v>2536</v>
      </c>
      <c r="C2414" s="3">
        <v>261739</v>
      </c>
      <c r="D2414">
        <v>1095</v>
      </c>
      <c r="E2414" t="s">
        <v>474</v>
      </c>
    </row>
    <row r="2415" spans="1:5" hidden="1">
      <c r="A2415">
        <v>435059</v>
      </c>
      <c r="B2415" t="s">
        <v>2535</v>
      </c>
      <c r="C2415" s="3">
        <v>261061</v>
      </c>
      <c r="D2415">
        <v>13000</v>
      </c>
      <c r="E2415" t="s">
        <v>141</v>
      </c>
    </row>
    <row r="2416" spans="1:5" hidden="1">
      <c r="A2416">
        <v>2913702</v>
      </c>
      <c r="B2416" t="s">
        <v>2534</v>
      </c>
      <c r="C2416" s="3">
        <v>261035</v>
      </c>
      <c r="D2416">
        <v>35543</v>
      </c>
      <c r="E2416" t="s">
        <v>71</v>
      </c>
    </row>
    <row r="2417" spans="1:14" hidden="1">
      <c r="A2417">
        <v>3341393</v>
      </c>
      <c r="B2417" t="s">
        <v>2533</v>
      </c>
      <c r="C2417" s="3">
        <v>261024</v>
      </c>
      <c r="D2417">
        <v>58074</v>
      </c>
      <c r="E2417" t="s">
        <v>79</v>
      </c>
    </row>
    <row r="2418" spans="1:14" hidden="1">
      <c r="A2418">
        <v>534756</v>
      </c>
      <c r="B2418" t="s">
        <v>2532</v>
      </c>
      <c r="C2418" s="3">
        <v>261000</v>
      </c>
      <c r="D2418">
        <v>402</v>
      </c>
      <c r="E2418" t="s">
        <v>68</v>
      </c>
      <c r="N2418" s="24" t="s">
        <v>192</v>
      </c>
    </row>
    <row r="2419" spans="1:14" hidden="1">
      <c r="A2419">
        <v>134848</v>
      </c>
      <c r="B2419" t="s">
        <v>2531</v>
      </c>
      <c r="C2419" s="3">
        <v>260973</v>
      </c>
      <c r="D2419">
        <v>11708</v>
      </c>
      <c r="E2419" t="s">
        <v>45</v>
      </c>
    </row>
    <row r="2420" spans="1:14" hidden="1">
      <c r="A2420">
        <v>127224</v>
      </c>
      <c r="B2420" t="s">
        <v>2530</v>
      </c>
      <c r="C2420" s="3">
        <v>260949</v>
      </c>
      <c r="D2420">
        <v>7886</v>
      </c>
      <c r="E2420" t="s">
        <v>86</v>
      </c>
    </row>
    <row r="2421" spans="1:14" hidden="1">
      <c r="A2421">
        <v>477648</v>
      </c>
      <c r="B2421" t="s">
        <v>119</v>
      </c>
      <c r="C2421" s="3">
        <v>260769</v>
      </c>
      <c r="D2421">
        <v>11307</v>
      </c>
      <c r="E2421" t="s">
        <v>45</v>
      </c>
    </row>
    <row r="2422" spans="1:14" hidden="1">
      <c r="A2422">
        <v>521970</v>
      </c>
      <c r="B2422" t="s">
        <v>2529</v>
      </c>
      <c r="C2422" s="3">
        <v>260508</v>
      </c>
      <c r="D2422">
        <v>29637</v>
      </c>
      <c r="E2422" t="s">
        <v>197</v>
      </c>
    </row>
    <row r="2423" spans="1:14" hidden="1">
      <c r="A2423">
        <v>188449</v>
      </c>
      <c r="B2423" t="s">
        <v>2528</v>
      </c>
      <c r="C2423" s="3">
        <v>260476</v>
      </c>
      <c r="D2423">
        <v>14522</v>
      </c>
      <c r="E2423" t="s">
        <v>47</v>
      </c>
    </row>
    <row r="2424" spans="1:14" hidden="1">
      <c r="A2424">
        <v>718538</v>
      </c>
      <c r="B2424" t="s">
        <v>2527</v>
      </c>
      <c r="C2424" s="3">
        <v>260357</v>
      </c>
      <c r="D2424">
        <v>11953</v>
      </c>
      <c r="E2424" t="s">
        <v>164</v>
      </c>
    </row>
    <row r="2425" spans="1:14" hidden="1">
      <c r="A2425">
        <v>574079</v>
      </c>
      <c r="B2425" t="s">
        <v>2526</v>
      </c>
      <c r="C2425" s="3">
        <v>260313</v>
      </c>
      <c r="D2425">
        <v>30402</v>
      </c>
      <c r="E2425" t="s">
        <v>1073</v>
      </c>
    </row>
    <row r="2426" spans="1:14" hidden="1">
      <c r="A2426">
        <v>551016</v>
      </c>
      <c r="B2426" t="s">
        <v>2525</v>
      </c>
      <c r="C2426" s="3">
        <v>260199</v>
      </c>
      <c r="D2426">
        <v>13561</v>
      </c>
      <c r="E2426" t="s">
        <v>86</v>
      </c>
    </row>
    <row r="2427" spans="1:14" hidden="1">
      <c r="A2427">
        <v>439132</v>
      </c>
      <c r="B2427" t="s">
        <v>2524</v>
      </c>
      <c r="C2427" s="3">
        <v>260071</v>
      </c>
      <c r="D2427">
        <v>9244</v>
      </c>
      <c r="E2427" t="s">
        <v>79</v>
      </c>
    </row>
    <row r="2428" spans="1:14" hidden="1">
      <c r="A2428">
        <v>444556</v>
      </c>
      <c r="B2428" t="s">
        <v>2523</v>
      </c>
      <c r="C2428" s="3">
        <v>259886</v>
      </c>
      <c r="D2428">
        <v>3031</v>
      </c>
      <c r="E2428" t="s">
        <v>129</v>
      </c>
    </row>
    <row r="2429" spans="1:14" hidden="1">
      <c r="A2429">
        <v>459354</v>
      </c>
      <c r="B2429" t="s">
        <v>2522</v>
      </c>
      <c r="C2429" s="3">
        <v>259838</v>
      </c>
      <c r="D2429">
        <v>4181</v>
      </c>
      <c r="E2429" t="s">
        <v>68</v>
      </c>
    </row>
    <row r="2430" spans="1:14" hidden="1">
      <c r="A2430">
        <v>847157</v>
      </c>
      <c r="B2430" t="s">
        <v>2228</v>
      </c>
      <c r="C2430" s="3">
        <v>259791</v>
      </c>
      <c r="D2430">
        <v>8544</v>
      </c>
      <c r="E2430" t="s">
        <v>66</v>
      </c>
    </row>
    <row r="2431" spans="1:14" hidden="1">
      <c r="A2431">
        <v>465243</v>
      </c>
      <c r="B2431" t="s">
        <v>2521</v>
      </c>
      <c r="C2431" s="3">
        <v>259773</v>
      </c>
      <c r="D2431">
        <v>8074</v>
      </c>
      <c r="E2431" t="s">
        <v>41</v>
      </c>
    </row>
    <row r="2432" spans="1:14" hidden="1">
      <c r="A2432">
        <v>800134</v>
      </c>
      <c r="B2432" t="s">
        <v>2520</v>
      </c>
      <c r="C2432" s="3">
        <v>259771</v>
      </c>
      <c r="D2432">
        <v>9079</v>
      </c>
      <c r="E2432" t="s">
        <v>45</v>
      </c>
    </row>
    <row r="2433" spans="1:14" hidden="1">
      <c r="A2433">
        <v>265340</v>
      </c>
      <c r="B2433" t="s">
        <v>2519</v>
      </c>
      <c r="C2433" s="3">
        <v>259604</v>
      </c>
      <c r="D2433">
        <v>12163</v>
      </c>
      <c r="E2433" t="s">
        <v>139</v>
      </c>
    </row>
    <row r="2434" spans="1:14" hidden="1">
      <c r="A2434">
        <v>746755</v>
      </c>
      <c r="B2434" t="s">
        <v>2518</v>
      </c>
      <c r="C2434" s="3">
        <v>259468</v>
      </c>
      <c r="D2434">
        <v>17769</v>
      </c>
      <c r="E2434" t="s">
        <v>52</v>
      </c>
    </row>
    <row r="2435" spans="1:14" hidden="1">
      <c r="A2435">
        <v>613839</v>
      </c>
      <c r="B2435" t="s">
        <v>2517</v>
      </c>
      <c r="C2435" s="3">
        <v>259367</v>
      </c>
      <c r="D2435">
        <v>160</v>
      </c>
      <c r="E2435" t="s">
        <v>79</v>
      </c>
      <c r="N2435" t="s">
        <v>256</v>
      </c>
    </row>
    <row r="2436" spans="1:14" hidden="1">
      <c r="A2436">
        <v>2850768</v>
      </c>
      <c r="B2436" t="s">
        <v>366</v>
      </c>
      <c r="C2436" s="3">
        <v>259346</v>
      </c>
      <c r="D2436">
        <v>35286</v>
      </c>
      <c r="E2436" t="s">
        <v>1073</v>
      </c>
    </row>
    <row r="2437" spans="1:14" hidden="1">
      <c r="A2437">
        <v>333856</v>
      </c>
      <c r="B2437" t="s">
        <v>2516</v>
      </c>
      <c r="C2437" s="3">
        <v>258775</v>
      </c>
      <c r="D2437">
        <v>3230</v>
      </c>
      <c r="E2437" t="s">
        <v>141</v>
      </c>
    </row>
    <row r="2438" spans="1:14" hidden="1">
      <c r="A2438">
        <v>1155</v>
      </c>
      <c r="B2438" t="s">
        <v>2515</v>
      </c>
      <c r="C2438" s="3">
        <v>258760</v>
      </c>
      <c r="D2438">
        <v>17639</v>
      </c>
      <c r="E2438" t="s">
        <v>43</v>
      </c>
    </row>
    <row r="2439" spans="1:14" hidden="1">
      <c r="A2439">
        <v>367431</v>
      </c>
      <c r="B2439" t="s">
        <v>2514</v>
      </c>
      <c r="C2439" s="3">
        <v>258678</v>
      </c>
      <c r="D2439">
        <v>19420</v>
      </c>
      <c r="E2439" t="s">
        <v>79</v>
      </c>
    </row>
    <row r="2440" spans="1:14" hidden="1">
      <c r="A2440">
        <v>538950</v>
      </c>
      <c r="B2440" t="s">
        <v>2513</v>
      </c>
      <c r="C2440" s="3">
        <v>258593</v>
      </c>
      <c r="D2440">
        <v>19263</v>
      </c>
      <c r="E2440" t="s">
        <v>68</v>
      </c>
    </row>
    <row r="2441" spans="1:14" hidden="1">
      <c r="A2441">
        <v>2667939</v>
      </c>
      <c r="B2441" t="s">
        <v>2512</v>
      </c>
      <c r="C2441" s="3">
        <v>258337</v>
      </c>
      <c r="D2441">
        <v>34719</v>
      </c>
      <c r="E2441" t="s">
        <v>52</v>
      </c>
    </row>
    <row r="2442" spans="1:14" hidden="1">
      <c r="A2442">
        <v>2889227</v>
      </c>
      <c r="B2442" t="s">
        <v>2511</v>
      </c>
      <c r="C2442" s="3">
        <v>258251</v>
      </c>
      <c r="D2442">
        <v>35377</v>
      </c>
      <c r="E2442" t="s">
        <v>36</v>
      </c>
    </row>
    <row r="2443" spans="1:14" hidden="1">
      <c r="A2443">
        <v>351560</v>
      </c>
      <c r="B2443" t="s">
        <v>2510</v>
      </c>
      <c r="C2443" s="3">
        <v>258089</v>
      </c>
      <c r="D2443">
        <v>23864</v>
      </c>
      <c r="E2443" t="s">
        <v>384</v>
      </c>
    </row>
    <row r="2444" spans="1:14" hidden="1">
      <c r="A2444">
        <v>43351</v>
      </c>
      <c r="B2444" t="s">
        <v>98</v>
      </c>
      <c r="C2444" s="3">
        <v>257149</v>
      </c>
      <c r="D2444">
        <v>17685</v>
      </c>
      <c r="E2444" t="s">
        <v>52</v>
      </c>
    </row>
    <row r="2445" spans="1:14" hidden="1">
      <c r="A2445">
        <v>3411773</v>
      </c>
      <c r="B2445" t="s">
        <v>2509</v>
      </c>
      <c r="C2445" s="3">
        <v>257126</v>
      </c>
      <c r="D2445">
        <v>58508</v>
      </c>
      <c r="E2445" t="s">
        <v>129</v>
      </c>
    </row>
    <row r="2446" spans="1:14" hidden="1">
      <c r="A2446">
        <v>947776</v>
      </c>
      <c r="B2446" t="s">
        <v>2508</v>
      </c>
      <c r="C2446" s="3">
        <v>256886</v>
      </c>
      <c r="D2446">
        <v>26602</v>
      </c>
      <c r="E2446" t="s">
        <v>454</v>
      </c>
    </row>
    <row r="2447" spans="1:14" hidden="1">
      <c r="A2447">
        <v>386852</v>
      </c>
      <c r="B2447" t="s">
        <v>2507</v>
      </c>
      <c r="C2447" s="3">
        <v>256850</v>
      </c>
      <c r="D2447">
        <v>25268</v>
      </c>
      <c r="E2447" t="s">
        <v>71</v>
      </c>
    </row>
    <row r="2448" spans="1:14" hidden="1">
      <c r="A2448">
        <v>3125557</v>
      </c>
      <c r="B2448" t="s">
        <v>2506</v>
      </c>
      <c r="C2448" s="3">
        <v>256685</v>
      </c>
      <c r="D2448">
        <v>57373</v>
      </c>
      <c r="E2448" t="s">
        <v>1470</v>
      </c>
    </row>
    <row r="2449" spans="1:14" hidden="1">
      <c r="A2449">
        <v>434539</v>
      </c>
      <c r="B2449" t="s">
        <v>44</v>
      </c>
      <c r="C2449" s="3">
        <v>256550</v>
      </c>
      <c r="D2449">
        <v>1735</v>
      </c>
      <c r="E2449" t="s">
        <v>84</v>
      </c>
    </row>
    <row r="2450" spans="1:14" hidden="1">
      <c r="A2450">
        <v>940731</v>
      </c>
      <c r="B2450" t="s">
        <v>2505</v>
      </c>
      <c r="C2450" s="3">
        <v>256226</v>
      </c>
      <c r="D2450">
        <v>3677</v>
      </c>
      <c r="E2450" t="s">
        <v>45</v>
      </c>
    </row>
    <row r="2451" spans="1:14" hidden="1">
      <c r="A2451">
        <v>822408</v>
      </c>
      <c r="B2451" t="s">
        <v>2504</v>
      </c>
      <c r="C2451" s="3">
        <v>256160</v>
      </c>
      <c r="D2451">
        <v>18209</v>
      </c>
      <c r="E2451" t="s">
        <v>134</v>
      </c>
    </row>
    <row r="2452" spans="1:14" hidden="1">
      <c r="A2452">
        <v>381839</v>
      </c>
      <c r="B2452" t="s">
        <v>491</v>
      </c>
      <c r="C2452" s="3">
        <v>256012</v>
      </c>
      <c r="D2452">
        <v>6103</v>
      </c>
      <c r="E2452" t="s">
        <v>175</v>
      </c>
    </row>
    <row r="2453" spans="1:14" hidden="1">
      <c r="A2453">
        <v>901134</v>
      </c>
      <c r="B2453" t="s">
        <v>2503</v>
      </c>
      <c r="C2453" s="3">
        <v>255869</v>
      </c>
      <c r="D2453">
        <v>19681</v>
      </c>
      <c r="E2453" t="s">
        <v>164</v>
      </c>
    </row>
    <row r="2454" spans="1:14" hidden="1">
      <c r="A2454">
        <v>1005075</v>
      </c>
      <c r="B2454" t="s">
        <v>2502</v>
      </c>
      <c r="C2454" s="3">
        <v>255791</v>
      </c>
      <c r="D2454">
        <v>29874</v>
      </c>
      <c r="E2454" t="s">
        <v>474</v>
      </c>
    </row>
    <row r="2455" spans="1:14" hidden="1">
      <c r="A2455">
        <v>3020447</v>
      </c>
      <c r="B2455" t="s">
        <v>318</v>
      </c>
      <c r="C2455" s="3">
        <v>255768</v>
      </c>
      <c r="D2455">
        <v>57335</v>
      </c>
      <c r="E2455" t="s">
        <v>129</v>
      </c>
    </row>
    <row r="2456" spans="1:14" hidden="1">
      <c r="A2456">
        <v>987352</v>
      </c>
      <c r="B2456" t="s">
        <v>2501</v>
      </c>
      <c r="C2456" s="3">
        <v>255587</v>
      </c>
      <c r="D2456">
        <v>3914</v>
      </c>
      <c r="E2456" t="s">
        <v>136</v>
      </c>
    </row>
    <row r="2457" spans="1:14" hidden="1">
      <c r="A2457">
        <v>917050</v>
      </c>
      <c r="B2457" t="s">
        <v>75</v>
      </c>
      <c r="C2457" s="3">
        <v>255409</v>
      </c>
      <c r="D2457">
        <v>15539</v>
      </c>
      <c r="E2457" t="s">
        <v>136</v>
      </c>
    </row>
    <row r="2458" spans="1:14" hidden="1">
      <c r="A2458">
        <v>3567269</v>
      </c>
      <c r="B2458" t="s">
        <v>2500</v>
      </c>
      <c r="C2458" s="3">
        <v>255278</v>
      </c>
      <c r="D2458">
        <v>58563</v>
      </c>
      <c r="E2458" t="s">
        <v>325</v>
      </c>
    </row>
    <row r="2459" spans="1:14" hidden="1">
      <c r="A2459">
        <v>605610</v>
      </c>
      <c r="B2459" t="s">
        <v>2499</v>
      </c>
      <c r="C2459" s="3">
        <v>255092</v>
      </c>
      <c r="D2459">
        <v>16039</v>
      </c>
      <c r="E2459" t="s">
        <v>36</v>
      </c>
    </row>
    <row r="2460" spans="1:14" hidden="1">
      <c r="A2460">
        <v>93244</v>
      </c>
      <c r="B2460" t="s">
        <v>2498</v>
      </c>
      <c r="C2460" s="3">
        <v>254520</v>
      </c>
      <c r="D2460">
        <v>10011</v>
      </c>
      <c r="E2460" t="s">
        <v>145</v>
      </c>
    </row>
    <row r="2461" spans="1:14" hidden="1">
      <c r="A2461">
        <v>193649</v>
      </c>
      <c r="B2461" t="s">
        <v>2497</v>
      </c>
      <c r="C2461" s="3">
        <v>254484</v>
      </c>
      <c r="D2461">
        <v>10831</v>
      </c>
      <c r="E2461" t="s">
        <v>45</v>
      </c>
    </row>
    <row r="2462" spans="1:14" hidden="1">
      <c r="A2462">
        <v>944337</v>
      </c>
      <c r="B2462" t="s">
        <v>2496</v>
      </c>
      <c r="C2462" s="3">
        <v>254382</v>
      </c>
      <c r="D2462">
        <v>147</v>
      </c>
      <c r="E2462" t="s">
        <v>79</v>
      </c>
      <c r="N2462" t="s">
        <v>256</v>
      </c>
    </row>
    <row r="2463" spans="1:14" hidden="1">
      <c r="A2463">
        <v>5047505</v>
      </c>
      <c r="B2463" t="s">
        <v>2495</v>
      </c>
      <c r="C2463" s="3">
        <v>254038</v>
      </c>
      <c r="D2463">
        <v>59101</v>
      </c>
      <c r="E2463" t="s">
        <v>175</v>
      </c>
    </row>
    <row r="2464" spans="1:14" hidden="1">
      <c r="A2464">
        <v>718079</v>
      </c>
      <c r="B2464" t="s">
        <v>2494</v>
      </c>
      <c r="C2464" s="3">
        <v>253963</v>
      </c>
      <c r="D2464">
        <v>31980</v>
      </c>
      <c r="E2464" t="s">
        <v>175</v>
      </c>
    </row>
    <row r="2465" spans="1:5" hidden="1">
      <c r="A2465">
        <v>880332</v>
      </c>
      <c r="B2465" t="s">
        <v>2493</v>
      </c>
      <c r="C2465" s="3">
        <v>253845</v>
      </c>
      <c r="D2465">
        <v>26379</v>
      </c>
      <c r="E2465" t="s">
        <v>106</v>
      </c>
    </row>
    <row r="2466" spans="1:5" hidden="1">
      <c r="A2466">
        <v>3481703</v>
      </c>
      <c r="B2466" t="s">
        <v>2492</v>
      </c>
      <c r="C2466" s="3">
        <v>253797</v>
      </c>
      <c r="D2466">
        <v>58372</v>
      </c>
      <c r="E2466" t="s">
        <v>349</v>
      </c>
    </row>
    <row r="2467" spans="1:5" hidden="1">
      <c r="A2467">
        <v>10849</v>
      </c>
      <c r="B2467" t="s">
        <v>75</v>
      </c>
      <c r="C2467" s="3">
        <v>253551</v>
      </c>
      <c r="D2467">
        <v>15050</v>
      </c>
      <c r="E2467" t="s">
        <v>131</v>
      </c>
    </row>
    <row r="2468" spans="1:5" hidden="1">
      <c r="A2468">
        <v>452159</v>
      </c>
      <c r="B2468" t="s">
        <v>2491</v>
      </c>
      <c r="C2468" s="3">
        <v>253436</v>
      </c>
      <c r="D2468">
        <v>20537</v>
      </c>
      <c r="E2468" t="s">
        <v>68</v>
      </c>
    </row>
    <row r="2469" spans="1:5" hidden="1">
      <c r="A2469">
        <v>234841</v>
      </c>
      <c r="B2469" t="s">
        <v>2490</v>
      </c>
      <c r="C2469" s="3">
        <v>253305</v>
      </c>
      <c r="D2469">
        <v>8506</v>
      </c>
      <c r="E2469" t="s">
        <v>47</v>
      </c>
    </row>
    <row r="2470" spans="1:5" hidden="1">
      <c r="A2470">
        <v>869953</v>
      </c>
      <c r="B2470" t="s">
        <v>2489</v>
      </c>
      <c r="C2470" s="3">
        <v>253177</v>
      </c>
      <c r="D2470">
        <v>13947</v>
      </c>
      <c r="E2470" t="s">
        <v>129</v>
      </c>
    </row>
    <row r="2471" spans="1:5" hidden="1">
      <c r="A2471">
        <v>2619714</v>
      </c>
      <c r="B2471" t="s">
        <v>1301</v>
      </c>
      <c r="C2471" s="3">
        <v>253159</v>
      </c>
      <c r="D2471">
        <v>34566</v>
      </c>
      <c r="E2471" t="s">
        <v>71</v>
      </c>
    </row>
    <row r="2472" spans="1:5" hidden="1">
      <c r="A2472">
        <v>3370133</v>
      </c>
      <c r="B2472" t="s">
        <v>2488</v>
      </c>
      <c r="C2472" s="3">
        <v>253024</v>
      </c>
      <c r="D2472">
        <v>58029</v>
      </c>
      <c r="E2472" t="s">
        <v>349</v>
      </c>
    </row>
    <row r="2473" spans="1:5" hidden="1">
      <c r="A2473">
        <v>990642</v>
      </c>
      <c r="B2473" t="s">
        <v>2487</v>
      </c>
      <c r="C2473" s="3">
        <v>252914</v>
      </c>
      <c r="D2473">
        <v>12365</v>
      </c>
      <c r="E2473" t="s">
        <v>45</v>
      </c>
    </row>
    <row r="2474" spans="1:5" hidden="1">
      <c r="A2474">
        <v>3531176</v>
      </c>
      <c r="B2474" t="s">
        <v>2486</v>
      </c>
      <c r="C2474" s="3">
        <v>252696</v>
      </c>
      <c r="D2474">
        <v>58357</v>
      </c>
      <c r="E2474" t="s">
        <v>84</v>
      </c>
    </row>
    <row r="2475" spans="1:5" hidden="1">
      <c r="A2475">
        <v>654300</v>
      </c>
      <c r="B2475" t="s">
        <v>1873</v>
      </c>
      <c r="C2475" s="3">
        <v>252574</v>
      </c>
      <c r="D2475">
        <v>90229</v>
      </c>
      <c r="E2475" t="s">
        <v>454</v>
      </c>
    </row>
    <row r="2476" spans="1:5" hidden="1">
      <c r="A2476">
        <v>809539</v>
      </c>
      <c r="B2476" t="s">
        <v>1094</v>
      </c>
      <c r="C2476" s="3">
        <v>252412</v>
      </c>
      <c r="D2476">
        <v>15934</v>
      </c>
      <c r="E2476" t="s">
        <v>79</v>
      </c>
    </row>
    <row r="2477" spans="1:5" hidden="1">
      <c r="A2477">
        <v>540739</v>
      </c>
      <c r="B2477" t="s">
        <v>2485</v>
      </c>
      <c r="C2477" s="3">
        <v>252275</v>
      </c>
      <c r="D2477">
        <v>20468</v>
      </c>
      <c r="E2477" t="s">
        <v>84</v>
      </c>
    </row>
    <row r="2478" spans="1:5" hidden="1">
      <c r="A2478">
        <v>254504</v>
      </c>
      <c r="B2478" t="s">
        <v>2484</v>
      </c>
      <c r="C2478" s="3">
        <v>251672</v>
      </c>
      <c r="D2478">
        <v>12959</v>
      </c>
      <c r="E2478" t="s">
        <v>36</v>
      </c>
    </row>
    <row r="2479" spans="1:5" hidden="1">
      <c r="A2479">
        <v>262237</v>
      </c>
      <c r="B2479" t="s">
        <v>2483</v>
      </c>
      <c r="C2479" s="3">
        <v>251347</v>
      </c>
      <c r="D2479">
        <v>21784</v>
      </c>
      <c r="E2479" t="s">
        <v>79</v>
      </c>
    </row>
    <row r="2480" spans="1:5" hidden="1">
      <c r="A2480">
        <v>2788656</v>
      </c>
      <c r="B2480" t="s">
        <v>2482</v>
      </c>
      <c r="C2480" s="3">
        <v>251138</v>
      </c>
      <c r="D2480">
        <v>35015</v>
      </c>
      <c r="E2480" t="s">
        <v>141</v>
      </c>
    </row>
    <row r="2481" spans="1:5" hidden="1">
      <c r="A2481">
        <v>458665</v>
      </c>
      <c r="B2481" t="s">
        <v>2481</v>
      </c>
      <c r="C2481" s="3">
        <v>251117</v>
      </c>
      <c r="D2481">
        <v>5536</v>
      </c>
      <c r="E2481" t="s">
        <v>141</v>
      </c>
    </row>
    <row r="2482" spans="1:5" hidden="1">
      <c r="A2482">
        <v>610913</v>
      </c>
      <c r="B2482" t="s">
        <v>2480</v>
      </c>
      <c r="C2482" s="3">
        <v>250630</v>
      </c>
      <c r="D2482">
        <v>2695</v>
      </c>
      <c r="E2482" t="s">
        <v>139</v>
      </c>
    </row>
    <row r="2483" spans="1:5" hidden="1">
      <c r="A2483">
        <v>3320576</v>
      </c>
      <c r="B2483" t="s">
        <v>2479</v>
      </c>
      <c r="C2483" s="3">
        <v>250415</v>
      </c>
      <c r="D2483">
        <v>57734</v>
      </c>
      <c r="E2483" t="s">
        <v>384</v>
      </c>
    </row>
    <row r="2484" spans="1:5" hidden="1">
      <c r="A2484">
        <v>519360</v>
      </c>
      <c r="B2484" t="s">
        <v>2478</v>
      </c>
      <c r="C2484" s="3">
        <v>250037</v>
      </c>
      <c r="D2484">
        <v>23749</v>
      </c>
      <c r="E2484" t="s">
        <v>384</v>
      </c>
    </row>
    <row r="2485" spans="1:5" hidden="1">
      <c r="A2485">
        <v>835444</v>
      </c>
      <c r="B2485" t="s">
        <v>2477</v>
      </c>
      <c r="C2485" s="3">
        <v>249675</v>
      </c>
      <c r="D2485">
        <v>11310</v>
      </c>
      <c r="E2485" t="s">
        <v>45</v>
      </c>
    </row>
    <row r="2486" spans="1:5" hidden="1">
      <c r="A2486">
        <v>646556</v>
      </c>
      <c r="B2486" t="s">
        <v>2476</v>
      </c>
      <c r="C2486" s="3">
        <v>249659</v>
      </c>
      <c r="D2486">
        <v>14025</v>
      </c>
      <c r="E2486" t="s">
        <v>71</v>
      </c>
    </row>
    <row r="2487" spans="1:5" hidden="1">
      <c r="A2487">
        <v>428462</v>
      </c>
      <c r="B2487" t="s">
        <v>2475</v>
      </c>
      <c r="C2487" s="3">
        <v>249599</v>
      </c>
      <c r="D2487">
        <v>1237</v>
      </c>
      <c r="E2487" t="s">
        <v>1232</v>
      </c>
    </row>
    <row r="2488" spans="1:5" hidden="1">
      <c r="A2488">
        <v>556936</v>
      </c>
      <c r="B2488" t="s">
        <v>2474</v>
      </c>
      <c r="C2488" s="3">
        <v>249356</v>
      </c>
      <c r="D2488">
        <v>5749</v>
      </c>
      <c r="E2488" t="s">
        <v>45</v>
      </c>
    </row>
    <row r="2489" spans="1:5" hidden="1">
      <c r="A2489">
        <v>214843</v>
      </c>
      <c r="B2489" t="s">
        <v>2473</v>
      </c>
      <c r="C2489" s="3">
        <v>249287</v>
      </c>
      <c r="D2489">
        <v>4444</v>
      </c>
      <c r="E2489" t="s">
        <v>47</v>
      </c>
    </row>
    <row r="2490" spans="1:5" hidden="1">
      <c r="A2490">
        <v>750127</v>
      </c>
      <c r="B2490" t="s">
        <v>612</v>
      </c>
      <c r="C2490" s="3">
        <v>249189</v>
      </c>
      <c r="D2490">
        <v>12885</v>
      </c>
      <c r="E2490" t="s">
        <v>390</v>
      </c>
    </row>
    <row r="2491" spans="1:5" hidden="1">
      <c r="A2491">
        <v>109659</v>
      </c>
      <c r="B2491" t="s">
        <v>822</v>
      </c>
      <c r="C2491" s="3">
        <v>248963</v>
      </c>
      <c r="D2491">
        <v>15059</v>
      </c>
      <c r="E2491" t="s">
        <v>336</v>
      </c>
    </row>
    <row r="2492" spans="1:5" hidden="1">
      <c r="A2492">
        <v>628356</v>
      </c>
      <c r="B2492" t="s">
        <v>2472</v>
      </c>
      <c r="C2492" s="3">
        <v>248865</v>
      </c>
      <c r="D2492">
        <v>6195</v>
      </c>
      <c r="E2492" t="s">
        <v>145</v>
      </c>
    </row>
    <row r="2493" spans="1:5" hidden="1">
      <c r="A2493">
        <v>612159</v>
      </c>
      <c r="B2493" t="s">
        <v>2471</v>
      </c>
      <c r="C2493" s="3">
        <v>248611</v>
      </c>
      <c r="D2493">
        <v>16971</v>
      </c>
      <c r="E2493" t="s">
        <v>52</v>
      </c>
    </row>
    <row r="2494" spans="1:5" hidden="1">
      <c r="A2494">
        <v>3410141</v>
      </c>
      <c r="B2494" t="s">
        <v>2470</v>
      </c>
      <c r="C2494" s="3">
        <v>248225</v>
      </c>
      <c r="D2494">
        <v>58164</v>
      </c>
      <c r="E2494" t="s">
        <v>139</v>
      </c>
    </row>
    <row r="2495" spans="1:5" hidden="1">
      <c r="A2495">
        <v>303653</v>
      </c>
      <c r="B2495" t="s">
        <v>2469</v>
      </c>
      <c r="C2495" s="3">
        <v>247877</v>
      </c>
      <c r="D2495">
        <v>11557</v>
      </c>
      <c r="E2495" t="s">
        <v>141</v>
      </c>
    </row>
    <row r="2496" spans="1:5" hidden="1">
      <c r="A2496">
        <v>1016174</v>
      </c>
      <c r="B2496" t="s">
        <v>2468</v>
      </c>
      <c r="C2496" s="3">
        <v>247791</v>
      </c>
      <c r="D2496">
        <v>28277</v>
      </c>
      <c r="E2496" t="s">
        <v>71</v>
      </c>
    </row>
    <row r="2497" spans="1:14" hidden="1">
      <c r="A2497">
        <v>235446</v>
      </c>
      <c r="B2497" t="s">
        <v>2467</v>
      </c>
      <c r="C2497" s="3">
        <v>247430</v>
      </c>
      <c r="D2497">
        <v>11702</v>
      </c>
      <c r="E2497" t="s">
        <v>45</v>
      </c>
    </row>
    <row r="2498" spans="1:14" hidden="1">
      <c r="A2498">
        <v>782351</v>
      </c>
      <c r="B2498" t="s">
        <v>2466</v>
      </c>
      <c r="C2498" s="3">
        <v>247113</v>
      </c>
      <c r="D2498">
        <v>5218</v>
      </c>
      <c r="E2498" t="s">
        <v>66</v>
      </c>
    </row>
    <row r="2499" spans="1:14" hidden="1">
      <c r="A2499">
        <v>3821626</v>
      </c>
      <c r="B2499" t="s">
        <v>2465</v>
      </c>
      <c r="C2499" s="3">
        <v>246985</v>
      </c>
      <c r="D2499">
        <v>58764</v>
      </c>
      <c r="E2499" t="s">
        <v>141</v>
      </c>
    </row>
    <row r="2500" spans="1:14" hidden="1">
      <c r="A2500">
        <v>309150</v>
      </c>
      <c r="B2500" t="s">
        <v>2464</v>
      </c>
      <c r="C2500" s="3">
        <v>246711</v>
      </c>
      <c r="D2500">
        <v>14036</v>
      </c>
      <c r="E2500" t="s">
        <v>71</v>
      </c>
    </row>
    <row r="2501" spans="1:14" hidden="1">
      <c r="A2501">
        <v>330873</v>
      </c>
      <c r="B2501" t="s">
        <v>2463</v>
      </c>
      <c r="C2501" s="3">
        <v>246633</v>
      </c>
      <c r="D2501">
        <v>26516</v>
      </c>
      <c r="E2501" t="s">
        <v>454</v>
      </c>
    </row>
    <row r="2502" spans="1:14" hidden="1">
      <c r="A2502">
        <v>147857</v>
      </c>
      <c r="B2502" t="s">
        <v>2462</v>
      </c>
      <c r="C2502" s="3">
        <v>246386</v>
      </c>
      <c r="D2502">
        <v>5097</v>
      </c>
      <c r="E2502" t="s">
        <v>66</v>
      </c>
    </row>
    <row r="2503" spans="1:14" hidden="1">
      <c r="A2503">
        <v>741974</v>
      </c>
      <c r="B2503" t="s">
        <v>2461</v>
      </c>
      <c r="C2503" s="3">
        <v>246368</v>
      </c>
      <c r="D2503">
        <v>29937</v>
      </c>
      <c r="E2503" t="s">
        <v>139</v>
      </c>
    </row>
    <row r="2504" spans="1:14" hidden="1">
      <c r="A2504">
        <v>908450</v>
      </c>
      <c r="B2504" t="s">
        <v>2460</v>
      </c>
      <c r="C2504" s="3">
        <v>246223</v>
      </c>
      <c r="D2504">
        <v>21928</v>
      </c>
      <c r="E2504" t="s">
        <v>136</v>
      </c>
    </row>
    <row r="2505" spans="1:14" hidden="1">
      <c r="A2505">
        <v>357777</v>
      </c>
      <c r="B2505" t="s">
        <v>2459</v>
      </c>
      <c r="C2505" s="3">
        <v>246160</v>
      </c>
      <c r="D2505">
        <v>30637</v>
      </c>
      <c r="E2505" t="s">
        <v>86</v>
      </c>
    </row>
    <row r="2506" spans="1:14" hidden="1">
      <c r="A2506">
        <v>386731</v>
      </c>
      <c r="B2506" t="s">
        <v>2458</v>
      </c>
      <c r="C2506" s="3">
        <v>245901</v>
      </c>
      <c r="D2506">
        <v>861</v>
      </c>
      <c r="E2506" t="s">
        <v>84</v>
      </c>
      <c r="N2506" s="24" t="s">
        <v>192</v>
      </c>
    </row>
    <row r="2507" spans="1:14" hidden="1">
      <c r="A2507">
        <v>541231</v>
      </c>
      <c r="B2507" t="s">
        <v>2457</v>
      </c>
      <c r="C2507" s="3">
        <v>245886</v>
      </c>
      <c r="D2507">
        <v>23152</v>
      </c>
      <c r="E2507" t="s">
        <v>84</v>
      </c>
    </row>
    <row r="2508" spans="1:14" hidden="1">
      <c r="A2508">
        <v>141341</v>
      </c>
      <c r="B2508" t="s">
        <v>2456</v>
      </c>
      <c r="C2508" s="3">
        <v>245828</v>
      </c>
      <c r="D2508">
        <v>10828</v>
      </c>
      <c r="E2508" t="s">
        <v>45</v>
      </c>
    </row>
    <row r="2509" spans="1:14" hidden="1">
      <c r="A2509">
        <v>3636914</v>
      </c>
      <c r="B2509" t="s">
        <v>2455</v>
      </c>
      <c r="C2509" s="3">
        <v>245680</v>
      </c>
      <c r="D2509">
        <v>58691</v>
      </c>
      <c r="E2509" t="s">
        <v>34</v>
      </c>
    </row>
    <row r="2510" spans="1:14" hidden="1">
      <c r="A2510">
        <v>248745</v>
      </c>
      <c r="B2510" t="s">
        <v>2454</v>
      </c>
      <c r="C2510" s="3">
        <v>245521</v>
      </c>
      <c r="D2510">
        <v>10380</v>
      </c>
      <c r="E2510" t="s">
        <v>145</v>
      </c>
    </row>
    <row r="2511" spans="1:14" hidden="1">
      <c r="A2511">
        <v>917555</v>
      </c>
      <c r="B2511" t="s">
        <v>721</v>
      </c>
      <c r="C2511" s="3">
        <v>245480</v>
      </c>
      <c r="D2511">
        <v>18344</v>
      </c>
      <c r="E2511" t="s">
        <v>141</v>
      </c>
    </row>
    <row r="2512" spans="1:14" hidden="1">
      <c r="A2512">
        <v>2505460</v>
      </c>
      <c r="B2512" t="s">
        <v>2453</v>
      </c>
      <c r="C2512" s="3">
        <v>245436</v>
      </c>
      <c r="D2512">
        <v>34409</v>
      </c>
      <c r="E2512" t="s">
        <v>336</v>
      </c>
    </row>
    <row r="2513" spans="1:5" hidden="1">
      <c r="A2513">
        <v>900678</v>
      </c>
      <c r="B2513" t="s">
        <v>2452</v>
      </c>
      <c r="C2513" s="3">
        <v>245385</v>
      </c>
      <c r="D2513">
        <v>28942</v>
      </c>
      <c r="E2513" t="s">
        <v>36</v>
      </c>
    </row>
    <row r="2514" spans="1:5" hidden="1">
      <c r="A2514">
        <v>3488579</v>
      </c>
      <c r="B2514" t="s">
        <v>1130</v>
      </c>
      <c r="C2514" s="3">
        <v>244958</v>
      </c>
      <c r="D2514">
        <v>1756</v>
      </c>
      <c r="E2514" t="s">
        <v>131</v>
      </c>
    </row>
    <row r="2515" spans="1:5" hidden="1">
      <c r="A2515">
        <v>2643595</v>
      </c>
      <c r="B2515" t="s">
        <v>2451</v>
      </c>
      <c r="C2515" s="3">
        <v>244786</v>
      </c>
      <c r="D2515">
        <v>34585</v>
      </c>
      <c r="E2515" t="s">
        <v>56</v>
      </c>
    </row>
    <row r="2516" spans="1:5" hidden="1">
      <c r="A2516">
        <v>607333</v>
      </c>
      <c r="B2516" t="s">
        <v>2450</v>
      </c>
      <c r="C2516" s="3">
        <v>244416</v>
      </c>
      <c r="D2516">
        <v>19628</v>
      </c>
      <c r="E2516" t="s">
        <v>45</v>
      </c>
    </row>
    <row r="2517" spans="1:5" hidden="1">
      <c r="A2517">
        <v>975751</v>
      </c>
      <c r="B2517" t="s">
        <v>2449</v>
      </c>
      <c r="C2517" s="3">
        <v>244201</v>
      </c>
      <c r="D2517">
        <v>91325</v>
      </c>
      <c r="E2517" t="s">
        <v>79</v>
      </c>
    </row>
    <row r="2518" spans="1:5" hidden="1">
      <c r="A2518">
        <v>410560</v>
      </c>
      <c r="B2518" t="s">
        <v>75</v>
      </c>
      <c r="C2518" s="3">
        <v>244170</v>
      </c>
      <c r="D2518">
        <v>16695</v>
      </c>
      <c r="E2518" t="s">
        <v>141</v>
      </c>
    </row>
    <row r="2519" spans="1:5" hidden="1">
      <c r="A2519">
        <v>454658</v>
      </c>
      <c r="B2519" t="s">
        <v>2448</v>
      </c>
      <c r="C2519" s="3">
        <v>244032</v>
      </c>
      <c r="D2519">
        <v>4173</v>
      </c>
      <c r="E2519" t="s">
        <v>68</v>
      </c>
    </row>
    <row r="2520" spans="1:5" hidden="1">
      <c r="A2520">
        <v>919456</v>
      </c>
      <c r="B2520" t="s">
        <v>2447</v>
      </c>
      <c r="C2520" s="3">
        <v>243850</v>
      </c>
      <c r="D2520">
        <v>17374</v>
      </c>
      <c r="E2520" t="s">
        <v>52</v>
      </c>
    </row>
    <row r="2521" spans="1:5" hidden="1">
      <c r="A2521">
        <v>835743</v>
      </c>
      <c r="B2521" t="s">
        <v>2446</v>
      </c>
      <c r="C2521" s="3">
        <v>243789</v>
      </c>
      <c r="D2521">
        <v>8232</v>
      </c>
      <c r="E2521" t="s">
        <v>106</v>
      </c>
    </row>
    <row r="2522" spans="1:5" hidden="1">
      <c r="A2522">
        <v>412153</v>
      </c>
      <c r="B2522" t="s">
        <v>2445</v>
      </c>
      <c r="C2522" s="3">
        <v>243786</v>
      </c>
      <c r="D2522">
        <v>8322</v>
      </c>
      <c r="E2522" t="s">
        <v>43</v>
      </c>
    </row>
    <row r="2523" spans="1:5" hidden="1">
      <c r="A2523">
        <v>2883971</v>
      </c>
      <c r="B2523" t="s">
        <v>2444</v>
      </c>
      <c r="C2523" s="3">
        <v>243703</v>
      </c>
      <c r="D2523">
        <v>35492</v>
      </c>
      <c r="E2523" t="s">
        <v>39</v>
      </c>
    </row>
    <row r="2524" spans="1:5" hidden="1">
      <c r="A2524">
        <v>396253</v>
      </c>
      <c r="B2524" t="s">
        <v>2443</v>
      </c>
      <c r="C2524" s="3">
        <v>243644</v>
      </c>
      <c r="D2524">
        <v>25738</v>
      </c>
      <c r="E2524" t="s">
        <v>68</v>
      </c>
    </row>
    <row r="2525" spans="1:5" hidden="1">
      <c r="A2525">
        <v>918954</v>
      </c>
      <c r="B2525" t="s">
        <v>2442</v>
      </c>
      <c r="C2525" s="3">
        <v>243612</v>
      </c>
      <c r="D2525">
        <v>16629</v>
      </c>
      <c r="E2525" t="s">
        <v>52</v>
      </c>
    </row>
    <row r="2526" spans="1:5" hidden="1">
      <c r="A2526">
        <v>2533119</v>
      </c>
      <c r="B2526" t="s">
        <v>2441</v>
      </c>
      <c r="C2526" s="3">
        <v>243562</v>
      </c>
      <c r="D2526">
        <v>34416</v>
      </c>
      <c r="E2526" t="s">
        <v>45</v>
      </c>
    </row>
    <row r="2527" spans="1:5" hidden="1">
      <c r="A2527">
        <v>61832</v>
      </c>
      <c r="B2527" t="s">
        <v>2440</v>
      </c>
      <c r="C2527" s="3">
        <v>243529</v>
      </c>
      <c r="D2527">
        <v>3579</v>
      </c>
      <c r="E2527" t="s">
        <v>349</v>
      </c>
    </row>
    <row r="2528" spans="1:5" hidden="1">
      <c r="A2528">
        <v>3634394</v>
      </c>
      <c r="B2528" t="s">
        <v>2439</v>
      </c>
      <c r="C2528" s="3">
        <v>243326</v>
      </c>
      <c r="D2528">
        <v>58402</v>
      </c>
      <c r="E2528" t="s">
        <v>912</v>
      </c>
    </row>
    <row r="2529" spans="1:15" hidden="1">
      <c r="A2529">
        <v>148470</v>
      </c>
      <c r="B2529" t="s">
        <v>2438</v>
      </c>
      <c r="C2529" s="3">
        <v>243298</v>
      </c>
      <c r="D2529">
        <v>30367</v>
      </c>
      <c r="E2529" t="s">
        <v>1073</v>
      </c>
    </row>
    <row r="2530" spans="1:15" hidden="1">
      <c r="A2530">
        <v>1439456</v>
      </c>
      <c r="B2530" t="s">
        <v>2437</v>
      </c>
      <c r="C2530" s="3">
        <v>243230</v>
      </c>
      <c r="D2530">
        <v>32745</v>
      </c>
      <c r="E2530" t="s">
        <v>71</v>
      </c>
    </row>
    <row r="2531" spans="1:15" hidden="1">
      <c r="A2531">
        <v>609609</v>
      </c>
      <c r="B2531" t="s">
        <v>2436</v>
      </c>
      <c r="C2531" s="3">
        <v>243086</v>
      </c>
      <c r="D2531">
        <v>26790</v>
      </c>
      <c r="E2531" t="s">
        <v>1073</v>
      </c>
    </row>
    <row r="2532" spans="1:15" hidden="1">
      <c r="A2532">
        <v>815147</v>
      </c>
      <c r="B2532" t="s">
        <v>2435</v>
      </c>
      <c r="C2532" s="3">
        <v>242914</v>
      </c>
      <c r="D2532">
        <v>8165</v>
      </c>
      <c r="E2532" t="s">
        <v>474</v>
      </c>
    </row>
    <row r="2533" spans="1:15" hidden="1">
      <c r="A2533">
        <v>975555</v>
      </c>
      <c r="B2533" t="s">
        <v>2434</v>
      </c>
      <c r="C2533" s="3">
        <v>242310</v>
      </c>
      <c r="D2533">
        <v>18150</v>
      </c>
      <c r="E2533" t="s">
        <v>141</v>
      </c>
    </row>
    <row r="2534" spans="1:15" hidden="1">
      <c r="A2534">
        <v>926632</v>
      </c>
      <c r="B2534" t="s">
        <v>2433</v>
      </c>
      <c r="C2534" s="3">
        <v>242306</v>
      </c>
      <c r="D2534">
        <v>15945</v>
      </c>
      <c r="E2534" t="s">
        <v>45</v>
      </c>
    </row>
    <row r="2535" spans="1:15" hidden="1">
      <c r="A2535">
        <v>542340</v>
      </c>
      <c r="B2535" t="s">
        <v>2432</v>
      </c>
      <c r="C2535" s="3">
        <v>242224</v>
      </c>
      <c r="D2535">
        <v>17348</v>
      </c>
      <c r="E2535" t="s">
        <v>47</v>
      </c>
    </row>
    <row r="2536" spans="1:15" hidden="1">
      <c r="A2536">
        <v>66677</v>
      </c>
      <c r="B2536" t="s">
        <v>2431</v>
      </c>
      <c r="C2536" s="3">
        <v>241951</v>
      </c>
      <c r="D2536">
        <v>28346</v>
      </c>
      <c r="E2536" t="s">
        <v>76</v>
      </c>
    </row>
    <row r="2537" spans="1:15" hidden="1">
      <c r="A2537">
        <v>625757</v>
      </c>
      <c r="B2537" t="s">
        <v>2430</v>
      </c>
      <c r="C2537" s="3">
        <v>241921</v>
      </c>
      <c r="D2537">
        <v>15242</v>
      </c>
      <c r="E2537" t="s">
        <v>145</v>
      </c>
    </row>
    <row r="2538" spans="1:15" hidden="1">
      <c r="A2538">
        <v>1015841</v>
      </c>
      <c r="B2538" t="s">
        <v>2429</v>
      </c>
      <c r="C2538" s="3">
        <v>241916</v>
      </c>
      <c r="D2538">
        <v>23189</v>
      </c>
      <c r="E2538" t="s">
        <v>47</v>
      </c>
    </row>
    <row r="2539" spans="1:15" hidden="1">
      <c r="A2539">
        <v>2002222</v>
      </c>
      <c r="B2539" t="s">
        <v>1248</v>
      </c>
      <c r="C2539" s="3">
        <v>241521</v>
      </c>
      <c r="D2539">
        <v>33739</v>
      </c>
      <c r="E2539" t="s">
        <v>175</v>
      </c>
    </row>
    <row r="2540" spans="1:15" hidden="1">
      <c r="A2540">
        <v>35879</v>
      </c>
      <c r="B2540" t="s">
        <v>2428</v>
      </c>
      <c r="C2540" s="3">
        <v>241323</v>
      </c>
      <c r="D2540">
        <v>30313</v>
      </c>
      <c r="E2540" t="s">
        <v>145</v>
      </c>
    </row>
    <row r="2541" spans="1:15" hidden="1">
      <c r="A2541">
        <v>958558</v>
      </c>
      <c r="B2541" t="s">
        <v>2427</v>
      </c>
      <c r="C2541" s="3">
        <v>241298</v>
      </c>
      <c r="D2541">
        <v>414</v>
      </c>
      <c r="E2541" t="s">
        <v>68</v>
      </c>
      <c r="N2541" s="24" t="s">
        <v>192</v>
      </c>
      <c r="O2541" t="s">
        <v>2426</v>
      </c>
    </row>
    <row r="2542" spans="1:15" hidden="1">
      <c r="A2542">
        <v>5227101</v>
      </c>
      <c r="B2542" t="s">
        <v>2425</v>
      </c>
      <c r="C2542" s="3">
        <v>241256</v>
      </c>
      <c r="D2542">
        <v>59114</v>
      </c>
      <c r="E2542" t="s">
        <v>84</v>
      </c>
    </row>
    <row r="2543" spans="1:15" hidden="1">
      <c r="A2543">
        <v>926959</v>
      </c>
      <c r="B2543" t="s">
        <v>2424</v>
      </c>
      <c r="C2543" s="3">
        <v>241184</v>
      </c>
      <c r="D2543">
        <v>8531</v>
      </c>
      <c r="E2543" t="s">
        <v>336</v>
      </c>
    </row>
    <row r="2544" spans="1:15" hidden="1">
      <c r="A2544">
        <v>825548</v>
      </c>
      <c r="B2544" t="s">
        <v>2423</v>
      </c>
      <c r="C2544" s="3">
        <v>240892</v>
      </c>
      <c r="D2544">
        <v>1936</v>
      </c>
      <c r="E2544" t="s">
        <v>71</v>
      </c>
    </row>
    <row r="2545" spans="1:14" hidden="1">
      <c r="A2545">
        <v>860334</v>
      </c>
      <c r="B2545" t="s">
        <v>2422</v>
      </c>
      <c r="C2545" s="3">
        <v>240440</v>
      </c>
      <c r="D2545">
        <v>306</v>
      </c>
      <c r="E2545" t="s">
        <v>336</v>
      </c>
      <c r="N2545" t="s">
        <v>192</v>
      </c>
    </row>
    <row r="2546" spans="1:14" hidden="1">
      <c r="A2546">
        <v>757452</v>
      </c>
      <c r="B2546" t="s">
        <v>119</v>
      </c>
      <c r="C2546" s="3">
        <v>240118</v>
      </c>
      <c r="D2546">
        <v>13897</v>
      </c>
      <c r="E2546" t="s">
        <v>71</v>
      </c>
    </row>
    <row r="2547" spans="1:14" hidden="1">
      <c r="A2547">
        <v>207470</v>
      </c>
      <c r="B2547" t="s">
        <v>2421</v>
      </c>
      <c r="C2547" s="3">
        <v>239606</v>
      </c>
      <c r="D2547">
        <v>27643</v>
      </c>
      <c r="E2547" t="s">
        <v>76</v>
      </c>
    </row>
    <row r="2548" spans="1:14" hidden="1">
      <c r="A2548">
        <v>83151</v>
      </c>
      <c r="B2548" t="s">
        <v>2420</v>
      </c>
      <c r="C2548" s="3">
        <v>239153</v>
      </c>
      <c r="D2548">
        <v>8188</v>
      </c>
      <c r="E2548" t="s">
        <v>66</v>
      </c>
    </row>
    <row r="2549" spans="1:14" hidden="1">
      <c r="A2549">
        <v>118736</v>
      </c>
      <c r="B2549" t="s">
        <v>2419</v>
      </c>
      <c r="C2549" s="3">
        <v>239056</v>
      </c>
      <c r="D2549">
        <v>11431</v>
      </c>
      <c r="E2549" t="s">
        <v>106</v>
      </c>
    </row>
    <row r="2550" spans="1:14" hidden="1">
      <c r="A2550">
        <v>856346</v>
      </c>
      <c r="B2550" t="s">
        <v>2418</v>
      </c>
      <c r="C2550" s="3">
        <v>238855</v>
      </c>
      <c r="D2550">
        <v>11299</v>
      </c>
      <c r="E2550" t="s">
        <v>45</v>
      </c>
    </row>
    <row r="2551" spans="1:14" hidden="1">
      <c r="A2551">
        <v>60545</v>
      </c>
      <c r="B2551" t="s">
        <v>2417</v>
      </c>
      <c r="C2551" s="3">
        <v>238759</v>
      </c>
      <c r="D2551">
        <v>963</v>
      </c>
      <c r="E2551" t="s">
        <v>47</v>
      </c>
      <c r="N2551" s="24" t="s">
        <v>192</v>
      </c>
    </row>
    <row r="2552" spans="1:14" hidden="1">
      <c r="A2552">
        <v>319047</v>
      </c>
      <c r="B2552" t="s">
        <v>2416</v>
      </c>
      <c r="C2552" s="3">
        <v>238717</v>
      </c>
      <c r="D2552">
        <v>4318</v>
      </c>
      <c r="E2552" t="s">
        <v>41</v>
      </c>
    </row>
    <row r="2553" spans="1:14" hidden="1">
      <c r="A2553">
        <v>207452</v>
      </c>
      <c r="B2553" t="s">
        <v>567</v>
      </c>
      <c r="C2553" s="3">
        <v>238523</v>
      </c>
      <c r="D2553">
        <v>10918</v>
      </c>
      <c r="E2553" t="s">
        <v>52</v>
      </c>
    </row>
    <row r="2554" spans="1:14" hidden="1">
      <c r="A2554">
        <v>2396592</v>
      </c>
      <c r="B2554" t="s">
        <v>2415</v>
      </c>
      <c r="C2554" s="3">
        <v>238507</v>
      </c>
      <c r="D2554">
        <v>34146</v>
      </c>
      <c r="E2554" t="s">
        <v>71</v>
      </c>
    </row>
    <row r="2555" spans="1:14" hidden="1">
      <c r="A2555">
        <v>2785477</v>
      </c>
      <c r="B2555" t="s">
        <v>2414</v>
      </c>
      <c r="C2555" s="3">
        <v>238451</v>
      </c>
      <c r="D2555">
        <v>34759</v>
      </c>
      <c r="E2555" t="s">
        <v>86</v>
      </c>
    </row>
    <row r="2556" spans="1:14" hidden="1">
      <c r="A2556">
        <v>751852</v>
      </c>
      <c r="B2556" t="s">
        <v>2413</v>
      </c>
      <c r="C2556" s="3">
        <v>238195</v>
      </c>
      <c r="D2556">
        <v>17009</v>
      </c>
      <c r="E2556" t="s">
        <v>71</v>
      </c>
    </row>
    <row r="2557" spans="1:14" hidden="1">
      <c r="A2557">
        <v>3027763</v>
      </c>
      <c r="B2557" t="s">
        <v>366</v>
      </c>
      <c r="C2557" s="3">
        <v>237981</v>
      </c>
      <c r="D2557">
        <v>57250</v>
      </c>
      <c r="E2557" t="s">
        <v>52</v>
      </c>
    </row>
    <row r="2558" spans="1:14" hidden="1">
      <c r="A2558">
        <v>3131400</v>
      </c>
      <c r="B2558" t="s">
        <v>2412</v>
      </c>
      <c r="C2558" s="3">
        <v>237943</v>
      </c>
      <c r="D2558">
        <v>57279</v>
      </c>
      <c r="E2558" t="s">
        <v>912</v>
      </c>
    </row>
    <row r="2559" spans="1:14" hidden="1">
      <c r="A2559">
        <v>746157</v>
      </c>
      <c r="B2559" t="s">
        <v>2411</v>
      </c>
      <c r="C2559" s="3">
        <v>237881</v>
      </c>
      <c r="D2559">
        <v>8546</v>
      </c>
      <c r="E2559" t="s">
        <v>66</v>
      </c>
    </row>
    <row r="2560" spans="1:14" hidden="1">
      <c r="A2560">
        <v>475653</v>
      </c>
      <c r="B2560" t="s">
        <v>1300</v>
      </c>
      <c r="C2560" s="3">
        <v>237706</v>
      </c>
      <c r="D2560">
        <v>17411</v>
      </c>
      <c r="E2560" t="s">
        <v>129</v>
      </c>
    </row>
    <row r="2561" spans="1:5" hidden="1">
      <c r="A2561">
        <v>964157</v>
      </c>
      <c r="B2561" t="s">
        <v>2410</v>
      </c>
      <c r="C2561" s="3">
        <v>237567</v>
      </c>
      <c r="D2561">
        <v>19700</v>
      </c>
      <c r="E2561" t="s">
        <v>141</v>
      </c>
    </row>
    <row r="2562" spans="1:5" hidden="1">
      <c r="A2562">
        <v>651756</v>
      </c>
      <c r="B2562" t="s">
        <v>2409</v>
      </c>
      <c r="C2562" s="3">
        <v>237277</v>
      </c>
      <c r="D2562">
        <v>17244</v>
      </c>
      <c r="E2562" t="s">
        <v>129</v>
      </c>
    </row>
    <row r="2563" spans="1:5" hidden="1">
      <c r="A2563">
        <v>436739</v>
      </c>
      <c r="B2563" t="s">
        <v>2408</v>
      </c>
      <c r="C2563" s="3">
        <v>237205</v>
      </c>
      <c r="D2563">
        <v>22434</v>
      </c>
      <c r="E2563" t="s">
        <v>45</v>
      </c>
    </row>
    <row r="2564" spans="1:5" hidden="1">
      <c r="A2564">
        <v>2396604</v>
      </c>
      <c r="B2564" t="s">
        <v>2407</v>
      </c>
      <c r="C2564" s="3">
        <v>237130</v>
      </c>
      <c r="D2564">
        <v>34148</v>
      </c>
      <c r="E2564" t="s">
        <v>197</v>
      </c>
    </row>
    <row r="2565" spans="1:5" hidden="1">
      <c r="A2565">
        <v>742944</v>
      </c>
      <c r="B2565" t="s">
        <v>2406</v>
      </c>
      <c r="C2565" s="3">
        <v>236866</v>
      </c>
      <c r="D2565">
        <v>5297</v>
      </c>
      <c r="E2565" t="s">
        <v>145</v>
      </c>
    </row>
    <row r="2566" spans="1:5" hidden="1">
      <c r="A2566">
        <v>148171</v>
      </c>
      <c r="B2566" t="s">
        <v>2405</v>
      </c>
      <c r="C2566" s="3">
        <v>236842</v>
      </c>
      <c r="D2566">
        <v>28735</v>
      </c>
      <c r="E2566" t="s">
        <v>52</v>
      </c>
    </row>
    <row r="2567" spans="1:5" hidden="1">
      <c r="A2567">
        <v>814711</v>
      </c>
      <c r="B2567" t="s">
        <v>2404</v>
      </c>
      <c r="C2567" s="3">
        <v>236810</v>
      </c>
      <c r="D2567">
        <v>8117</v>
      </c>
      <c r="E2567" t="s">
        <v>139</v>
      </c>
    </row>
    <row r="2568" spans="1:5" hidden="1">
      <c r="A2568">
        <v>3376733</v>
      </c>
      <c r="B2568" t="s">
        <v>2403</v>
      </c>
      <c r="C2568" s="3">
        <v>236685</v>
      </c>
      <c r="D2568">
        <v>57971</v>
      </c>
      <c r="E2568" t="s">
        <v>45</v>
      </c>
    </row>
    <row r="2569" spans="1:5" hidden="1">
      <c r="A2569">
        <v>4156</v>
      </c>
      <c r="B2569" t="s">
        <v>2402</v>
      </c>
      <c r="C2569" s="3">
        <v>236634</v>
      </c>
      <c r="D2569">
        <v>13157</v>
      </c>
      <c r="E2569" t="s">
        <v>52</v>
      </c>
    </row>
    <row r="2570" spans="1:5" hidden="1">
      <c r="A2570">
        <v>959443</v>
      </c>
      <c r="B2570" t="s">
        <v>2401</v>
      </c>
      <c r="C2570" s="3">
        <v>236412</v>
      </c>
      <c r="D2570">
        <v>16852</v>
      </c>
      <c r="E2570" t="s">
        <v>139</v>
      </c>
    </row>
    <row r="2571" spans="1:5" hidden="1">
      <c r="A2571">
        <v>338646</v>
      </c>
      <c r="B2571" t="s">
        <v>2400</v>
      </c>
      <c r="C2571" s="3">
        <v>236305</v>
      </c>
      <c r="D2571">
        <v>14662</v>
      </c>
      <c r="E2571" t="s">
        <v>45</v>
      </c>
    </row>
    <row r="2572" spans="1:5" hidden="1">
      <c r="A2572">
        <v>2942823</v>
      </c>
      <c r="B2572" t="s">
        <v>2399</v>
      </c>
      <c r="C2572" s="3">
        <v>236063</v>
      </c>
      <c r="D2572">
        <v>57119</v>
      </c>
      <c r="E2572" t="s">
        <v>141</v>
      </c>
    </row>
    <row r="2573" spans="1:5" hidden="1">
      <c r="A2573">
        <v>188720</v>
      </c>
      <c r="B2573" t="s">
        <v>2398</v>
      </c>
      <c r="C2573" s="3">
        <v>235751</v>
      </c>
      <c r="D2573">
        <v>6813</v>
      </c>
      <c r="E2573" t="s">
        <v>325</v>
      </c>
    </row>
    <row r="2574" spans="1:5" hidden="1">
      <c r="A2574">
        <v>924058</v>
      </c>
      <c r="B2574" t="s">
        <v>2397</v>
      </c>
      <c r="C2574" s="3">
        <v>235468</v>
      </c>
      <c r="D2574">
        <v>3275</v>
      </c>
      <c r="E2574" t="s">
        <v>141</v>
      </c>
    </row>
    <row r="2575" spans="1:5" hidden="1">
      <c r="A2575">
        <v>775773</v>
      </c>
      <c r="B2575" t="s">
        <v>2396</v>
      </c>
      <c r="C2575" s="3">
        <v>235429</v>
      </c>
      <c r="D2575">
        <v>27683</v>
      </c>
      <c r="E2575" t="s">
        <v>45</v>
      </c>
    </row>
    <row r="2576" spans="1:5" hidden="1">
      <c r="A2576">
        <v>1481754</v>
      </c>
      <c r="B2576" t="s">
        <v>2395</v>
      </c>
      <c r="C2576" s="3">
        <v>235409</v>
      </c>
      <c r="D2576">
        <v>33202</v>
      </c>
      <c r="E2576" t="s">
        <v>66</v>
      </c>
    </row>
    <row r="2577" spans="1:5" hidden="1">
      <c r="A2577">
        <v>381932</v>
      </c>
      <c r="B2577" t="s">
        <v>2394</v>
      </c>
      <c r="C2577" s="3">
        <v>235153</v>
      </c>
      <c r="D2577">
        <v>16246</v>
      </c>
      <c r="E2577" t="s">
        <v>79</v>
      </c>
    </row>
    <row r="2578" spans="1:5" hidden="1">
      <c r="A2578">
        <v>463203</v>
      </c>
      <c r="B2578" t="s">
        <v>2393</v>
      </c>
      <c r="C2578" s="3">
        <v>235116</v>
      </c>
      <c r="D2578">
        <v>20220</v>
      </c>
      <c r="E2578" t="s">
        <v>1073</v>
      </c>
    </row>
    <row r="2579" spans="1:5" hidden="1">
      <c r="A2579">
        <v>517357</v>
      </c>
      <c r="B2579" t="s">
        <v>2392</v>
      </c>
      <c r="C2579" s="3">
        <v>234861</v>
      </c>
      <c r="D2579">
        <v>14899</v>
      </c>
      <c r="E2579" t="s">
        <v>68</v>
      </c>
    </row>
    <row r="2580" spans="1:5" hidden="1">
      <c r="A2580">
        <v>352745</v>
      </c>
      <c r="B2580" t="s">
        <v>23</v>
      </c>
      <c r="C2580" s="3">
        <v>234576</v>
      </c>
      <c r="D2580">
        <v>14857</v>
      </c>
      <c r="E2580" t="s">
        <v>45</v>
      </c>
    </row>
    <row r="2581" spans="1:5" hidden="1">
      <c r="A2581">
        <v>1892154</v>
      </c>
      <c r="B2581" t="s">
        <v>2391</v>
      </c>
      <c r="C2581" s="3">
        <v>234524</v>
      </c>
      <c r="D2581">
        <v>33506</v>
      </c>
      <c r="E2581" t="s">
        <v>79</v>
      </c>
    </row>
    <row r="2582" spans="1:5" hidden="1">
      <c r="A2582">
        <v>987231</v>
      </c>
      <c r="B2582" t="s">
        <v>102</v>
      </c>
      <c r="C2582" s="3">
        <v>234425</v>
      </c>
      <c r="D2582">
        <v>23257</v>
      </c>
      <c r="E2582" t="s">
        <v>45</v>
      </c>
    </row>
    <row r="2583" spans="1:5" hidden="1">
      <c r="A2583">
        <v>1014376</v>
      </c>
      <c r="B2583" t="s">
        <v>212</v>
      </c>
      <c r="C2583" s="3">
        <v>234386</v>
      </c>
      <c r="D2583">
        <v>30270</v>
      </c>
      <c r="E2583" t="s">
        <v>336</v>
      </c>
    </row>
    <row r="2584" spans="1:5" hidden="1">
      <c r="A2584">
        <v>173641</v>
      </c>
      <c r="B2584" t="s">
        <v>2390</v>
      </c>
      <c r="C2584" s="3">
        <v>234351</v>
      </c>
      <c r="D2584">
        <v>2767</v>
      </c>
      <c r="E2584" t="s">
        <v>139</v>
      </c>
    </row>
    <row r="2585" spans="1:5" hidden="1">
      <c r="A2585">
        <v>14155</v>
      </c>
      <c r="B2585" t="s">
        <v>2389</v>
      </c>
      <c r="C2585" s="3">
        <v>234223</v>
      </c>
      <c r="D2585">
        <v>9378</v>
      </c>
      <c r="E2585" t="s">
        <v>71</v>
      </c>
    </row>
    <row r="2586" spans="1:5" hidden="1">
      <c r="A2586">
        <v>2854494</v>
      </c>
      <c r="B2586" t="s">
        <v>2388</v>
      </c>
      <c r="C2586" s="3">
        <v>234170</v>
      </c>
      <c r="D2586">
        <v>35069</v>
      </c>
      <c r="E2586" t="s">
        <v>384</v>
      </c>
    </row>
    <row r="2587" spans="1:5" hidden="1">
      <c r="A2587">
        <v>627854</v>
      </c>
      <c r="B2587" t="s">
        <v>2387</v>
      </c>
      <c r="C2587" s="3">
        <v>233929</v>
      </c>
      <c r="D2587">
        <v>5337</v>
      </c>
      <c r="E2587" t="s">
        <v>145</v>
      </c>
    </row>
    <row r="2588" spans="1:5" hidden="1">
      <c r="A2588">
        <v>638131</v>
      </c>
      <c r="B2588" t="s">
        <v>2386</v>
      </c>
      <c r="C2588" s="3">
        <v>233860</v>
      </c>
      <c r="D2588">
        <v>17327</v>
      </c>
      <c r="E2588" t="s">
        <v>175</v>
      </c>
    </row>
    <row r="2589" spans="1:5" hidden="1">
      <c r="A2589">
        <v>2754389</v>
      </c>
      <c r="B2589" t="s">
        <v>2385</v>
      </c>
      <c r="C2589" s="3">
        <v>233500</v>
      </c>
      <c r="D2589">
        <v>35077</v>
      </c>
      <c r="E2589" t="s">
        <v>86</v>
      </c>
    </row>
    <row r="2590" spans="1:5" hidden="1">
      <c r="A2590">
        <v>777870</v>
      </c>
      <c r="B2590" t="s">
        <v>2384</v>
      </c>
      <c r="C2590" s="3">
        <v>233490</v>
      </c>
      <c r="D2590">
        <v>27711</v>
      </c>
      <c r="E2590" t="s">
        <v>86</v>
      </c>
    </row>
    <row r="2591" spans="1:5" hidden="1">
      <c r="A2591">
        <v>533535</v>
      </c>
      <c r="B2591" t="s">
        <v>2383</v>
      </c>
      <c r="C2591" s="3">
        <v>232902</v>
      </c>
      <c r="D2591">
        <v>2784</v>
      </c>
      <c r="E2591" t="s">
        <v>84</v>
      </c>
    </row>
    <row r="2592" spans="1:5" hidden="1">
      <c r="A2592">
        <v>37949</v>
      </c>
      <c r="B2592" t="s">
        <v>2382</v>
      </c>
      <c r="C2592" s="3">
        <v>232826</v>
      </c>
      <c r="D2592">
        <v>11711</v>
      </c>
      <c r="E2592" t="s">
        <v>45</v>
      </c>
    </row>
    <row r="2593" spans="1:15" hidden="1">
      <c r="A2593">
        <v>908861</v>
      </c>
      <c r="B2593" t="s">
        <v>2381</v>
      </c>
      <c r="C2593" s="3">
        <v>232735</v>
      </c>
      <c r="D2593">
        <v>11178</v>
      </c>
      <c r="E2593" t="s">
        <v>141</v>
      </c>
    </row>
    <row r="2594" spans="1:15" hidden="1">
      <c r="A2594">
        <v>502111</v>
      </c>
      <c r="B2594" t="s">
        <v>2380</v>
      </c>
      <c r="C2594" s="3">
        <v>232715</v>
      </c>
      <c r="D2594">
        <v>18734</v>
      </c>
      <c r="E2594" t="s">
        <v>36</v>
      </c>
    </row>
    <row r="2595" spans="1:15" hidden="1">
      <c r="A2595">
        <v>469737</v>
      </c>
      <c r="B2595" t="s">
        <v>547</v>
      </c>
      <c r="C2595" s="3">
        <v>232672</v>
      </c>
      <c r="D2595">
        <v>175</v>
      </c>
      <c r="E2595" t="s">
        <v>79</v>
      </c>
      <c r="N2595" s="24" t="s">
        <v>192</v>
      </c>
      <c r="O2595" t="s">
        <v>2379</v>
      </c>
    </row>
    <row r="2596" spans="1:15" hidden="1">
      <c r="A2596">
        <v>38740</v>
      </c>
      <c r="B2596" t="s">
        <v>2378</v>
      </c>
      <c r="C2596" s="3">
        <v>232449</v>
      </c>
      <c r="D2596">
        <v>13112</v>
      </c>
      <c r="E2596" t="s">
        <v>41</v>
      </c>
    </row>
    <row r="2597" spans="1:15" hidden="1">
      <c r="A2597">
        <v>2861317</v>
      </c>
      <c r="B2597" t="s">
        <v>2377</v>
      </c>
      <c r="C2597" s="3">
        <v>232369</v>
      </c>
      <c r="D2597">
        <v>35420</v>
      </c>
      <c r="E2597" t="s">
        <v>71</v>
      </c>
    </row>
    <row r="2598" spans="1:15" hidden="1">
      <c r="A2598">
        <v>740249</v>
      </c>
      <c r="B2598" t="s">
        <v>2376</v>
      </c>
      <c r="C2598" s="3">
        <v>231742</v>
      </c>
      <c r="D2598">
        <v>254</v>
      </c>
      <c r="E2598" t="s">
        <v>47</v>
      </c>
      <c r="N2598" t="s">
        <v>196</v>
      </c>
    </row>
    <row r="2599" spans="1:15" hidden="1">
      <c r="A2599">
        <v>820842</v>
      </c>
      <c r="B2599" t="s">
        <v>2375</v>
      </c>
      <c r="C2599" s="3">
        <v>231636</v>
      </c>
      <c r="D2599">
        <v>9788</v>
      </c>
      <c r="E2599" t="s">
        <v>71</v>
      </c>
    </row>
    <row r="2600" spans="1:15" hidden="1">
      <c r="A2600">
        <v>2305969</v>
      </c>
      <c r="B2600" t="s">
        <v>2374</v>
      </c>
      <c r="C2600" s="3">
        <v>231381</v>
      </c>
      <c r="D2600">
        <v>34023</v>
      </c>
      <c r="E2600" t="s">
        <v>175</v>
      </c>
    </row>
    <row r="2601" spans="1:15" hidden="1">
      <c r="A2601">
        <v>791942</v>
      </c>
      <c r="B2601" t="s">
        <v>2373</v>
      </c>
      <c r="C2601" s="3">
        <v>231377</v>
      </c>
      <c r="D2601">
        <v>2482</v>
      </c>
      <c r="E2601" t="s">
        <v>145</v>
      </c>
    </row>
    <row r="2602" spans="1:15" hidden="1">
      <c r="A2602">
        <v>3688548</v>
      </c>
      <c r="B2602" t="s">
        <v>2372</v>
      </c>
      <c r="C2602" s="3">
        <v>231322</v>
      </c>
      <c r="D2602">
        <v>58644</v>
      </c>
      <c r="E2602" t="s">
        <v>349</v>
      </c>
    </row>
    <row r="2603" spans="1:15" hidden="1">
      <c r="A2603">
        <v>648251</v>
      </c>
      <c r="B2603" t="s">
        <v>2371</v>
      </c>
      <c r="C2603" s="3">
        <v>231232</v>
      </c>
      <c r="D2603">
        <v>4187</v>
      </c>
      <c r="E2603" t="s">
        <v>68</v>
      </c>
    </row>
    <row r="2604" spans="1:15" hidden="1">
      <c r="A2604">
        <v>728957</v>
      </c>
      <c r="B2604" t="s">
        <v>2370</v>
      </c>
      <c r="C2604" s="3">
        <v>231229</v>
      </c>
      <c r="D2604">
        <v>10165</v>
      </c>
      <c r="E2604" t="s">
        <v>66</v>
      </c>
    </row>
    <row r="2605" spans="1:15" hidden="1">
      <c r="A2605">
        <v>12142</v>
      </c>
      <c r="B2605" t="s">
        <v>2369</v>
      </c>
      <c r="C2605" s="3">
        <v>230782</v>
      </c>
      <c r="D2605">
        <v>12201</v>
      </c>
      <c r="E2605" t="s">
        <v>106</v>
      </c>
    </row>
    <row r="2606" spans="1:15" hidden="1">
      <c r="A2606">
        <v>477349</v>
      </c>
      <c r="B2606" t="s">
        <v>2368</v>
      </c>
      <c r="C2606" s="3">
        <v>230719</v>
      </c>
      <c r="D2606">
        <v>8695</v>
      </c>
      <c r="E2606" t="s">
        <v>145</v>
      </c>
    </row>
    <row r="2607" spans="1:15" hidden="1">
      <c r="A2607">
        <v>3353266</v>
      </c>
      <c r="B2607" t="s">
        <v>2367</v>
      </c>
      <c r="C2607" s="3">
        <v>230649</v>
      </c>
      <c r="D2607">
        <v>58143</v>
      </c>
      <c r="E2607" t="s">
        <v>79</v>
      </c>
    </row>
    <row r="2608" spans="1:15" hidden="1">
      <c r="A2608">
        <v>752831</v>
      </c>
      <c r="B2608" t="s">
        <v>2366</v>
      </c>
      <c r="C2608" s="3">
        <v>230614</v>
      </c>
      <c r="D2608">
        <v>148</v>
      </c>
      <c r="E2608" t="s">
        <v>79</v>
      </c>
      <c r="N2608" s="24" t="s">
        <v>192</v>
      </c>
      <c r="O2608" t="s">
        <v>2365</v>
      </c>
    </row>
    <row r="2609" spans="1:14" hidden="1">
      <c r="A2609">
        <v>783910</v>
      </c>
      <c r="B2609" t="s">
        <v>1991</v>
      </c>
      <c r="C2609" s="3">
        <v>230529</v>
      </c>
      <c r="D2609">
        <v>2284</v>
      </c>
      <c r="E2609" t="s">
        <v>76</v>
      </c>
    </row>
    <row r="2610" spans="1:14" hidden="1">
      <c r="A2610">
        <v>628552</v>
      </c>
      <c r="B2610" t="s">
        <v>2364</v>
      </c>
      <c r="C2610" s="3">
        <v>230525</v>
      </c>
      <c r="D2610">
        <v>10533</v>
      </c>
      <c r="E2610" t="s">
        <v>336</v>
      </c>
    </row>
    <row r="2611" spans="1:14" hidden="1">
      <c r="A2611">
        <v>3374403</v>
      </c>
      <c r="B2611" t="s">
        <v>2363</v>
      </c>
      <c r="C2611" s="3">
        <v>230493</v>
      </c>
      <c r="D2611">
        <v>58114</v>
      </c>
      <c r="E2611" t="s">
        <v>45</v>
      </c>
    </row>
    <row r="2612" spans="1:14" hidden="1">
      <c r="A2612">
        <v>935719</v>
      </c>
      <c r="B2612" t="s">
        <v>2362</v>
      </c>
      <c r="C2612" s="3">
        <v>230442</v>
      </c>
      <c r="D2612">
        <v>6574</v>
      </c>
      <c r="E2612" t="s">
        <v>76</v>
      </c>
    </row>
    <row r="2613" spans="1:14" hidden="1">
      <c r="A2613">
        <v>821036</v>
      </c>
      <c r="B2613" t="s">
        <v>2361</v>
      </c>
      <c r="C2613" s="3">
        <v>230427</v>
      </c>
      <c r="D2613">
        <v>18566</v>
      </c>
      <c r="E2613" t="s">
        <v>45</v>
      </c>
    </row>
    <row r="2614" spans="1:14" hidden="1">
      <c r="A2614">
        <v>752644</v>
      </c>
      <c r="B2614" t="s">
        <v>2360</v>
      </c>
      <c r="C2614" s="3">
        <v>230335</v>
      </c>
      <c r="D2614">
        <v>12206</v>
      </c>
      <c r="E2614" t="s">
        <v>106</v>
      </c>
    </row>
    <row r="2615" spans="1:14" hidden="1">
      <c r="A2615">
        <v>288376</v>
      </c>
      <c r="B2615" t="s">
        <v>2253</v>
      </c>
      <c r="C2615" s="3">
        <v>230312</v>
      </c>
      <c r="D2615">
        <v>29548</v>
      </c>
      <c r="E2615" t="s">
        <v>84</v>
      </c>
    </row>
    <row r="2616" spans="1:14" hidden="1">
      <c r="A2616">
        <v>466044</v>
      </c>
      <c r="B2616" t="s">
        <v>2359</v>
      </c>
      <c r="C2616" s="3">
        <v>230032</v>
      </c>
      <c r="D2616">
        <v>9299</v>
      </c>
      <c r="E2616" t="s">
        <v>47</v>
      </c>
    </row>
    <row r="2617" spans="1:14" hidden="1">
      <c r="A2617">
        <v>641579</v>
      </c>
      <c r="B2617" t="s">
        <v>2358</v>
      </c>
      <c r="C2617" s="3">
        <v>229820</v>
      </c>
      <c r="D2617">
        <v>9486</v>
      </c>
      <c r="E2617" t="s">
        <v>1470</v>
      </c>
    </row>
    <row r="2618" spans="1:14" hidden="1">
      <c r="A2618">
        <v>785857</v>
      </c>
      <c r="B2618" t="s">
        <v>2357</v>
      </c>
      <c r="C2618" s="3">
        <v>229799</v>
      </c>
      <c r="D2618">
        <v>2244</v>
      </c>
      <c r="E2618" t="s">
        <v>39</v>
      </c>
    </row>
    <row r="2619" spans="1:14" hidden="1">
      <c r="A2619">
        <v>2925620</v>
      </c>
      <c r="B2619" t="s">
        <v>2356</v>
      </c>
      <c r="C2619" s="3">
        <v>229412</v>
      </c>
      <c r="D2619">
        <v>35366</v>
      </c>
      <c r="E2619" t="s">
        <v>384</v>
      </c>
    </row>
    <row r="2620" spans="1:14" hidden="1">
      <c r="A2620">
        <v>647245</v>
      </c>
      <c r="B2620" t="s">
        <v>2355</v>
      </c>
      <c r="C2620" s="3">
        <v>229120</v>
      </c>
      <c r="D2620">
        <v>5817</v>
      </c>
      <c r="E2620" t="s">
        <v>47</v>
      </c>
    </row>
    <row r="2621" spans="1:14" hidden="1">
      <c r="A2621">
        <v>3555248</v>
      </c>
      <c r="B2621" t="s">
        <v>2354</v>
      </c>
      <c r="C2621" s="3">
        <v>228967</v>
      </c>
      <c r="D2621">
        <v>58443</v>
      </c>
      <c r="E2621" t="s">
        <v>416</v>
      </c>
    </row>
    <row r="2622" spans="1:14" hidden="1">
      <c r="A2622">
        <v>3297490</v>
      </c>
      <c r="B2622" t="s">
        <v>2353</v>
      </c>
      <c r="C2622" s="3">
        <v>228716</v>
      </c>
      <c r="D2622">
        <v>57922</v>
      </c>
      <c r="E2622" t="s">
        <v>141</v>
      </c>
    </row>
    <row r="2623" spans="1:14" hidden="1">
      <c r="A2623">
        <v>363648</v>
      </c>
      <c r="B2623" t="s">
        <v>2352</v>
      </c>
      <c r="C2623" s="3">
        <v>228529</v>
      </c>
      <c r="D2623">
        <v>968</v>
      </c>
      <c r="E2623" t="s">
        <v>47</v>
      </c>
      <c r="N2623" t="s">
        <v>1486</v>
      </c>
    </row>
    <row r="2624" spans="1:14" hidden="1">
      <c r="A2624">
        <v>829041</v>
      </c>
      <c r="B2624" t="s">
        <v>176</v>
      </c>
      <c r="C2624" s="3">
        <v>228464</v>
      </c>
      <c r="D2624">
        <v>15675</v>
      </c>
      <c r="E2624" t="s">
        <v>139</v>
      </c>
    </row>
    <row r="2625" spans="1:15" hidden="1">
      <c r="A2625">
        <v>1010574</v>
      </c>
      <c r="B2625" t="s">
        <v>2351</v>
      </c>
      <c r="C2625" s="3">
        <v>228408</v>
      </c>
      <c r="D2625">
        <v>29878</v>
      </c>
      <c r="E2625" t="s">
        <v>41</v>
      </c>
    </row>
    <row r="2626" spans="1:15" hidden="1">
      <c r="A2626">
        <v>41629</v>
      </c>
      <c r="B2626" t="s">
        <v>1860</v>
      </c>
      <c r="C2626" s="3">
        <v>228363</v>
      </c>
      <c r="D2626">
        <v>6913</v>
      </c>
      <c r="E2626" t="s">
        <v>325</v>
      </c>
    </row>
    <row r="2627" spans="1:15" hidden="1">
      <c r="A2627">
        <v>505550</v>
      </c>
      <c r="B2627" t="s">
        <v>2350</v>
      </c>
      <c r="C2627" s="3">
        <v>228164</v>
      </c>
      <c r="D2627">
        <v>13058</v>
      </c>
      <c r="E2627" t="s">
        <v>145</v>
      </c>
    </row>
    <row r="2628" spans="1:15" hidden="1">
      <c r="A2628">
        <v>380533</v>
      </c>
      <c r="B2628" t="s">
        <v>2349</v>
      </c>
      <c r="C2628" s="3">
        <v>228133</v>
      </c>
      <c r="D2628">
        <v>1786</v>
      </c>
      <c r="E2628" t="s">
        <v>45</v>
      </c>
    </row>
    <row r="2629" spans="1:15" hidden="1">
      <c r="A2629">
        <v>425845</v>
      </c>
      <c r="B2629" t="s">
        <v>950</v>
      </c>
      <c r="C2629" s="3">
        <v>228070</v>
      </c>
      <c r="D2629">
        <v>235</v>
      </c>
      <c r="E2629" t="s">
        <v>47</v>
      </c>
      <c r="N2629" t="s">
        <v>256</v>
      </c>
      <c r="O2629" t="s">
        <v>1780</v>
      </c>
    </row>
    <row r="2630" spans="1:15" hidden="1">
      <c r="A2630">
        <v>266066</v>
      </c>
      <c r="B2630" t="s">
        <v>822</v>
      </c>
      <c r="C2630" s="3">
        <v>228036</v>
      </c>
      <c r="D2630">
        <v>26219</v>
      </c>
      <c r="E2630" t="s">
        <v>141</v>
      </c>
    </row>
    <row r="2631" spans="1:15" hidden="1">
      <c r="A2631">
        <v>175609</v>
      </c>
      <c r="B2631" t="s">
        <v>2348</v>
      </c>
      <c r="C2631" s="3">
        <v>227371</v>
      </c>
      <c r="D2631">
        <v>618</v>
      </c>
      <c r="E2631" t="s">
        <v>36</v>
      </c>
      <c r="N2631" t="s">
        <v>192</v>
      </c>
    </row>
    <row r="2632" spans="1:15" hidden="1">
      <c r="A2632">
        <v>980438</v>
      </c>
      <c r="B2632" t="s">
        <v>2347</v>
      </c>
      <c r="C2632" s="3">
        <v>227316</v>
      </c>
      <c r="D2632">
        <v>11669</v>
      </c>
      <c r="E2632" t="s">
        <v>45</v>
      </c>
    </row>
    <row r="2633" spans="1:15" hidden="1">
      <c r="A2633">
        <v>398837</v>
      </c>
      <c r="B2633" t="s">
        <v>2346</v>
      </c>
      <c r="C2633" s="3">
        <v>227306</v>
      </c>
      <c r="D2633">
        <v>8231</v>
      </c>
      <c r="E2633" t="s">
        <v>106</v>
      </c>
    </row>
    <row r="2634" spans="1:15" hidden="1">
      <c r="A2634">
        <v>924843</v>
      </c>
      <c r="B2634" t="s">
        <v>2345</v>
      </c>
      <c r="C2634" s="3">
        <v>227265</v>
      </c>
      <c r="D2634">
        <v>11423</v>
      </c>
      <c r="E2634" t="s">
        <v>106</v>
      </c>
    </row>
    <row r="2635" spans="1:15" hidden="1">
      <c r="A2635">
        <v>653778</v>
      </c>
      <c r="B2635" t="s">
        <v>2344</v>
      </c>
      <c r="C2635" s="3">
        <v>227162</v>
      </c>
      <c r="D2635">
        <v>28080</v>
      </c>
      <c r="E2635" t="s">
        <v>76</v>
      </c>
    </row>
    <row r="2636" spans="1:15" hidden="1">
      <c r="A2636">
        <v>243414</v>
      </c>
      <c r="B2636" t="s">
        <v>2343</v>
      </c>
      <c r="C2636" s="3">
        <v>227054</v>
      </c>
      <c r="D2636">
        <v>6528</v>
      </c>
      <c r="E2636" t="s">
        <v>76</v>
      </c>
    </row>
    <row r="2637" spans="1:15" hidden="1">
      <c r="A2637">
        <v>1404481</v>
      </c>
      <c r="B2637" t="s">
        <v>2342</v>
      </c>
      <c r="C2637" s="3">
        <v>227022</v>
      </c>
      <c r="D2637">
        <v>27496</v>
      </c>
      <c r="E2637" t="s">
        <v>275</v>
      </c>
    </row>
    <row r="2638" spans="1:15" hidden="1">
      <c r="A2638">
        <v>1010015</v>
      </c>
      <c r="B2638" t="s">
        <v>2341</v>
      </c>
      <c r="C2638" s="3">
        <v>226887</v>
      </c>
      <c r="D2638">
        <v>10266</v>
      </c>
      <c r="E2638" t="s">
        <v>76</v>
      </c>
    </row>
    <row r="2639" spans="1:15" hidden="1">
      <c r="A2639">
        <v>446877</v>
      </c>
      <c r="B2639" t="s">
        <v>2340</v>
      </c>
      <c r="C2639" s="3">
        <v>226853</v>
      </c>
      <c r="D2639">
        <v>30864</v>
      </c>
      <c r="E2639" t="s">
        <v>45</v>
      </c>
    </row>
    <row r="2640" spans="1:15" hidden="1">
      <c r="A2640">
        <v>233358</v>
      </c>
      <c r="B2640" t="s">
        <v>2339</v>
      </c>
      <c r="C2640" s="3">
        <v>226577</v>
      </c>
      <c r="D2640">
        <v>14779</v>
      </c>
      <c r="E2640" t="s">
        <v>141</v>
      </c>
    </row>
    <row r="2641" spans="1:14" hidden="1">
      <c r="A2641">
        <v>566243</v>
      </c>
      <c r="B2641" t="s">
        <v>2338</v>
      </c>
      <c r="C2641" s="3">
        <v>226279</v>
      </c>
      <c r="D2641">
        <v>956</v>
      </c>
      <c r="E2641" t="s">
        <v>47</v>
      </c>
      <c r="N2641" s="24" t="s">
        <v>192</v>
      </c>
    </row>
    <row r="2642" spans="1:14" hidden="1">
      <c r="A2642">
        <v>311265</v>
      </c>
      <c r="B2642" t="s">
        <v>2337</v>
      </c>
      <c r="C2642" s="3">
        <v>226262</v>
      </c>
      <c r="D2642">
        <v>5595</v>
      </c>
      <c r="E2642" t="s">
        <v>141</v>
      </c>
    </row>
    <row r="2643" spans="1:14" hidden="1">
      <c r="A2643">
        <v>327556</v>
      </c>
      <c r="B2643" t="s">
        <v>2336</v>
      </c>
      <c r="C2643" s="3">
        <v>226007</v>
      </c>
      <c r="D2643">
        <v>4208</v>
      </c>
      <c r="E2643" t="s">
        <v>68</v>
      </c>
    </row>
    <row r="2644" spans="1:14" hidden="1">
      <c r="A2644">
        <v>472979</v>
      </c>
      <c r="B2644" t="s">
        <v>2335</v>
      </c>
      <c r="C2644" s="3">
        <v>225877</v>
      </c>
      <c r="D2644">
        <v>28471</v>
      </c>
      <c r="E2644" t="s">
        <v>34</v>
      </c>
    </row>
    <row r="2645" spans="1:14" hidden="1">
      <c r="A2645">
        <v>535940</v>
      </c>
      <c r="B2645" t="s">
        <v>2334</v>
      </c>
      <c r="C2645" s="3">
        <v>225764</v>
      </c>
      <c r="D2645">
        <v>12386</v>
      </c>
      <c r="E2645" t="s">
        <v>45</v>
      </c>
    </row>
    <row r="2646" spans="1:14" hidden="1">
      <c r="A2646">
        <v>458142</v>
      </c>
      <c r="B2646" t="s">
        <v>2333</v>
      </c>
      <c r="C2646" s="3">
        <v>225655</v>
      </c>
      <c r="D2646">
        <v>109</v>
      </c>
      <c r="E2646" t="s">
        <v>131</v>
      </c>
      <c r="N2646" s="24" t="s">
        <v>192</v>
      </c>
    </row>
    <row r="2647" spans="1:14" hidden="1">
      <c r="A2647">
        <v>323651</v>
      </c>
      <c r="B2647" t="s">
        <v>2332</v>
      </c>
      <c r="C2647" s="3">
        <v>225512</v>
      </c>
      <c r="D2647">
        <v>3219</v>
      </c>
      <c r="E2647" t="s">
        <v>141</v>
      </c>
    </row>
    <row r="2648" spans="1:14" hidden="1">
      <c r="A2648">
        <v>2354323</v>
      </c>
      <c r="B2648" t="s">
        <v>2331</v>
      </c>
      <c r="C2648" s="3">
        <v>225380</v>
      </c>
      <c r="D2648">
        <v>34138</v>
      </c>
      <c r="E2648" t="s">
        <v>79</v>
      </c>
    </row>
    <row r="2649" spans="1:14" hidden="1">
      <c r="A2649">
        <v>285348</v>
      </c>
      <c r="B2649" t="s">
        <v>211</v>
      </c>
      <c r="C2649" s="3">
        <v>225303</v>
      </c>
      <c r="D2649">
        <v>22971</v>
      </c>
      <c r="E2649" t="s">
        <v>45</v>
      </c>
    </row>
    <row r="2650" spans="1:14" hidden="1">
      <c r="A2650">
        <v>5205819</v>
      </c>
      <c r="B2650" t="s">
        <v>2330</v>
      </c>
      <c r="C2650" s="3">
        <v>225276</v>
      </c>
      <c r="D2650">
        <v>59112</v>
      </c>
      <c r="E2650" t="s">
        <v>175</v>
      </c>
    </row>
    <row r="2651" spans="1:14" hidden="1">
      <c r="A2651">
        <v>120953</v>
      </c>
      <c r="B2651" t="s">
        <v>119</v>
      </c>
      <c r="C2651" s="3">
        <v>225262</v>
      </c>
      <c r="D2651">
        <v>1686</v>
      </c>
      <c r="E2651" t="s">
        <v>118</v>
      </c>
    </row>
    <row r="2652" spans="1:14" hidden="1">
      <c r="A2652">
        <v>502652</v>
      </c>
      <c r="B2652" t="s">
        <v>2329</v>
      </c>
      <c r="C2652" s="3">
        <v>225242</v>
      </c>
      <c r="D2652">
        <v>15205</v>
      </c>
      <c r="E2652" t="s">
        <v>175</v>
      </c>
    </row>
    <row r="2653" spans="1:14" hidden="1">
      <c r="A2653">
        <v>1001853</v>
      </c>
      <c r="B2653" t="s">
        <v>491</v>
      </c>
      <c r="C2653" s="3">
        <v>225111</v>
      </c>
      <c r="D2653">
        <v>14488</v>
      </c>
      <c r="E2653" t="s">
        <v>71</v>
      </c>
    </row>
    <row r="2654" spans="1:14" hidden="1">
      <c r="A2654">
        <v>3153233</v>
      </c>
      <c r="B2654" t="s">
        <v>2328</v>
      </c>
      <c r="C2654" s="3">
        <v>224956</v>
      </c>
      <c r="D2654">
        <v>57488</v>
      </c>
      <c r="E2654" t="s">
        <v>45</v>
      </c>
    </row>
    <row r="2655" spans="1:14" hidden="1">
      <c r="A2655">
        <v>433550</v>
      </c>
      <c r="B2655" t="s">
        <v>2327</v>
      </c>
      <c r="C2655" s="3">
        <v>224915</v>
      </c>
      <c r="D2655">
        <v>15673</v>
      </c>
      <c r="E2655" t="s">
        <v>175</v>
      </c>
    </row>
    <row r="2656" spans="1:14" hidden="1">
      <c r="A2656">
        <v>2614344</v>
      </c>
      <c r="B2656" t="s">
        <v>2326</v>
      </c>
      <c r="C2656" s="3">
        <v>224830</v>
      </c>
      <c r="D2656">
        <v>34517</v>
      </c>
      <c r="E2656" t="s">
        <v>175</v>
      </c>
    </row>
    <row r="2657" spans="1:5" hidden="1">
      <c r="A2657">
        <v>2887399</v>
      </c>
      <c r="B2657" t="s">
        <v>2325</v>
      </c>
      <c r="C2657" s="3">
        <v>224827</v>
      </c>
      <c r="D2657">
        <v>35117</v>
      </c>
      <c r="E2657" t="s">
        <v>76</v>
      </c>
    </row>
    <row r="2658" spans="1:5" hidden="1">
      <c r="A2658">
        <v>922924</v>
      </c>
      <c r="B2658" t="s">
        <v>2324</v>
      </c>
      <c r="C2658" s="3">
        <v>224683</v>
      </c>
      <c r="D2658">
        <v>15104</v>
      </c>
      <c r="E2658" t="s">
        <v>275</v>
      </c>
    </row>
    <row r="2659" spans="1:5" hidden="1">
      <c r="A2659">
        <v>382658</v>
      </c>
      <c r="B2659" t="s">
        <v>2323</v>
      </c>
      <c r="C2659" s="3">
        <v>224660</v>
      </c>
      <c r="D2659">
        <v>22895</v>
      </c>
      <c r="E2659" t="s">
        <v>71</v>
      </c>
    </row>
    <row r="2660" spans="1:5" hidden="1">
      <c r="A2660">
        <v>822051</v>
      </c>
      <c r="B2660" t="s">
        <v>2322</v>
      </c>
      <c r="C2660" s="3">
        <v>224555</v>
      </c>
      <c r="D2660">
        <v>10167</v>
      </c>
      <c r="E2660" t="s">
        <v>66</v>
      </c>
    </row>
    <row r="2661" spans="1:5" hidden="1">
      <c r="A2661">
        <v>1003558</v>
      </c>
      <c r="B2661" t="s">
        <v>2321</v>
      </c>
      <c r="C2661" s="3">
        <v>224505</v>
      </c>
      <c r="D2661">
        <v>10962</v>
      </c>
      <c r="E2661" t="s">
        <v>66</v>
      </c>
    </row>
    <row r="2662" spans="1:5" hidden="1">
      <c r="A2662">
        <v>484776</v>
      </c>
      <c r="B2662" t="s">
        <v>2320</v>
      </c>
      <c r="C2662" s="3">
        <v>224346</v>
      </c>
      <c r="D2662">
        <v>32082</v>
      </c>
      <c r="E2662" t="s">
        <v>66</v>
      </c>
    </row>
    <row r="2663" spans="1:5" hidden="1">
      <c r="A2663">
        <v>631178</v>
      </c>
      <c r="B2663" t="s">
        <v>2319</v>
      </c>
      <c r="C2663" s="3">
        <v>224342</v>
      </c>
      <c r="D2663">
        <v>31146</v>
      </c>
      <c r="E2663" t="s">
        <v>175</v>
      </c>
    </row>
    <row r="2664" spans="1:5" hidden="1">
      <c r="A2664">
        <v>468673</v>
      </c>
      <c r="B2664" t="s">
        <v>2318</v>
      </c>
      <c r="C2664" s="3">
        <v>224331</v>
      </c>
      <c r="D2664">
        <v>29695</v>
      </c>
      <c r="E2664" t="s">
        <v>76</v>
      </c>
    </row>
    <row r="2665" spans="1:5" hidden="1">
      <c r="A2665">
        <v>255556</v>
      </c>
      <c r="B2665" t="s">
        <v>2317</v>
      </c>
      <c r="C2665" s="3">
        <v>224022</v>
      </c>
      <c r="D2665">
        <v>22717</v>
      </c>
      <c r="E2665" t="s">
        <v>68</v>
      </c>
    </row>
    <row r="2666" spans="1:5" hidden="1">
      <c r="A2666">
        <v>183958</v>
      </c>
      <c r="B2666" t="s">
        <v>2316</v>
      </c>
      <c r="C2666" s="3">
        <v>223660</v>
      </c>
      <c r="D2666">
        <v>4756</v>
      </c>
      <c r="E2666" t="s">
        <v>52</v>
      </c>
    </row>
    <row r="2667" spans="1:5" hidden="1">
      <c r="A2667">
        <v>588348</v>
      </c>
      <c r="B2667" t="s">
        <v>2315</v>
      </c>
      <c r="C2667" s="3">
        <v>223526</v>
      </c>
      <c r="D2667">
        <v>13735</v>
      </c>
      <c r="E2667" t="s">
        <v>47</v>
      </c>
    </row>
    <row r="2668" spans="1:5" hidden="1">
      <c r="A2668">
        <v>3314043</v>
      </c>
      <c r="B2668" t="s">
        <v>2314</v>
      </c>
      <c r="C2668" s="3">
        <v>223215</v>
      </c>
      <c r="D2668">
        <v>58039</v>
      </c>
      <c r="E2668" t="s">
        <v>66</v>
      </c>
    </row>
    <row r="2669" spans="1:5" hidden="1">
      <c r="A2669">
        <v>770639</v>
      </c>
      <c r="B2669" t="s">
        <v>2313</v>
      </c>
      <c r="C2669" s="3">
        <v>223184</v>
      </c>
      <c r="D2669">
        <v>3691</v>
      </c>
      <c r="E2669" t="s">
        <v>45</v>
      </c>
    </row>
    <row r="2670" spans="1:5" hidden="1">
      <c r="A2670">
        <v>622653</v>
      </c>
      <c r="B2670" t="s">
        <v>2312</v>
      </c>
      <c r="C2670" s="3">
        <v>223079</v>
      </c>
      <c r="D2670">
        <v>13625</v>
      </c>
      <c r="E2670" t="s">
        <v>39</v>
      </c>
    </row>
    <row r="2671" spans="1:5" hidden="1">
      <c r="A2671">
        <v>867856</v>
      </c>
      <c r="B2671" t="s">
        <v>154</v>
      </c>
      <c r="C2671" s="3">
        <v>223068</v>
      </c>
      <c r="D2671">
        <v>6194</v>
      </c>
      <c r="E2671" t="s">
        <v>145</v>
      </c>
    </row>
    <row r="2672" spans="1:5" hidden="1">
      <c r="A2672">
        <v>430344</v>
      </c>
      <c r="B2672" t="s">
        <v>536</v>
      </c>
      <c r="C2672" s="3">
        <v>222986</v>
      </c>
      <c r="D2672">
        <v>10791</v>
      </c>
      <c r="E2672" t="s">
        <v>45</v>
      </c>
    </row>
    <row r="2673" spans="1:15" hidden="1">
      <c r="A2673">
        <v>546535</v>
      </c>
      <c r="B2673" t="s">
        <v>2311</v>
      </c>
      <c r="C2673" s="3">
        <v>222824</v>
      </c>
      <c r="D2673">
        <v>9068</v>
      </c>
      <c r="E2673" t="s">
        <v>79</v>
      </c>
    </row>
    <row r="2674" spans="1:15" hidden="1">
      <c r="A2674">
        <v>716954</v>
      </c>
      <c r="B2674" t="s">
        <v>2244</v>
      </c>
      <c r="C2674" s="3">
        <v>222774</v>
      </c>
      <c r="D2674">
        <v>13032</v>
      </c>
      <c r="E2674" t="s">
        <v>145</v>
      </c>
    </row>
    <row r="2675" spans="1:15" hidden="1">
      <c r="A2675">
        <v>3626858</v>
      </c>
      <c r="B2675" t="s">
        <v>2310</v>
      </c>
      <c r="C2675" s="3">
        <v>222228</v>
      </c>
      <c r="D2675">
        <v>58658</v>
      </c>
      <c r="E2675" t="s">
        <v>325</v>
      </c>
    </row>
    <row r="2676" spans="1:15" hidden="1">
      <c r="A2676">
        <v>623874</v>
      </c>
      <c r="B2676" t="s">
        <v>143</v>
      </c>
      <c r="C2676" s="3">
        <v>221986</v>
      </c>
      <c r="D2676">
        <v>29090</v>
      </c>
      <c r="E2676" t="s">
        <v>76</v>
      </c>
    </row>
    <row r="2677" spans="1:15" hidden="1">
      <c r="A2677">
        <v>324153</v>
      </c>
      <c r="B2677" t="s">
        <v>2309</v>
      </c>
      <c r="C2677" s="3">
        <v>221944</v>
      </c>
      <c r="D2677">
        <v>3217</v>
      </c>
      <c r="E2677" t="s">
        <v>141</v>
      </c>
    </row>
    <row r="2678" spans="1:15" hidden="1">
      <c r="A2678">
        <v>475345</v>
      </c>
      <c r="B2678" t="s">
        <v>2308</v>
      </c>
      <c r="C2678" s="3">
        <v>221816</v>
      </c>
      <c r="D2678">
        <v>11810</v>
      </c>
      <c r="E2678" t="s">
        <v>474</v>
      </c>
    </row>
    <row r="2679" spans="1:15" hidden="1">
      <c r="A2679">
        <v>609832</v>
      </c>
      <c r="B2679" t="s">
        <v>2307</v>
      </c>
      <c r="C2679" s="3">
        <v>221802</v>
      </c>
      <c r="D2679">
        <v>10849</v>
      </c>
      <c r="E2679" t="s">
        <v>45</v>
      </c>
    </row>
    <row r="2680" spans="1:15" hidden="1">
      <c r="A2680">
        <v>705556</v>
      </c>
      <c r="B2680" t="s">
        <v>728</v>
      </c>
      <c r="C2680" s="3">
        <v>221715</v>
      </c>
      <c r="D2680">
        <v>18885</v>
      </c>
      <c r="E2680" t="s">
        <v>66</v>
      </c>
    </row>
    <row r="2681" spans="1:15" hidden="1">
      <c r="A2681">
        <v>966731</v>
      </c>
      <c r="B2681" t="s">
        <v>2306</v>
      </c>
      <c r="C2681" s="3">
        <v>221703</v>
      </c>
      <c r="D2681">
        <v>4958</v>
      </c>
      <c r="E2681" t="s">
        <v>175</v>
      </c>
    </row>
    <row r="2682" spans="1:15" hidden="1">
      <c r="A2682">
        <v>875132</v>
      </c>
      <c r="B2682" t="s">
        <v>2305</v>
      </c>
      <c r="C2682" s="3">
        <v>221588</v>
      </c>
      <c r="D2682">
        <v>3674</v>
      </c>
      <c r="E2682" t="s">
        <v>45</v>
      </c>
    </row>
    <row r="2683" spans="1:15" hidden="1">
      <c r="A2683">
        <v>205542</v>
      </c>
      <c r="B2683" t="s">
        <v>2304</v>
      </c>
      <c r="C2683" s="3">
        <v>221540</v>
      </c>
      <c r="D2683">
        <v>951</v>
      </c>
      <c r="E2683" t="s">
        <v>47</v>
      </c>
      <c r="N2683" t="s">
        <v>256</v>
      </c>
      <c r="O2683" t="s">
        <v>1780</v>
      </c>
    </row>
    <row r="2684" spans="1:15" hidden="1">
      <c r="A2684">
        <v>276645</v>
      </c>
      <c r="B2684" t="s">
        <v>2303</v>
      </c>
      <c r="C2684" s="3">
        <v>221431</v>
      </c>
      <c r="D2684">
        <v>26944</v>
      </c>
      <c r="E2684" t="s">
        <v>47</v>
      </c>
    </row>
    <row r="2685" spans="1:15" hidden="1">
      <c r="A2685">
        <v>353724</v>
      </c>
      <c r="B2685" t="s">
        <v>2302</v>
      </c>
      <c r="C2685" s="3">
        <v>221295</v>
      </c>
      <c r="D2685">
        <v>6128</v>
      </c>
      <c r="E2685" t="s">
        <v>325</v>
      </c>
    </row>
    <row r="2686" spans="1:15" hidden="1">
      <c r="A2686">
        <v>1940747</v>
      </c>
      <c r="B2686" t="s">
        <v>2301</v>
      </c>
      <c r="C2686" s="3">
        <v>221124</v>
      </c>
      <c r="D2686">
        <v>33565</v>
      </c>
      <c r="E2686" t="s">
        <v>349</v>
      </c>
    </row>
    <row r="2687" spans="1:15" hidden="1">
      <c r="A2687">
        <v>566056</v>
      </c>
      <c r="B2687" t="s">
        <v>751</v>
      </c>
      <c r="C2687" s="3">
        <v>220895</v>
      </c>
      <c r="D2687">
        <v>5424</v>
      </c>
      <c r="E2687" t="s">
        <v>43</v>
      </c>
    </row>
    <row r="2688" spans="1:15" hidden="1">
      <c r="A2688">
        <v>988452</v>
      </c>
      <c r="B2688" t="s">
        <v>2300</v>
      </c>
      <c r="C2688" s="3">
        <v>220474</v>
      </c>
      <c r="D2688">
        <v>4228</v>
      </c>
      <c r="E2688" t="s">
        <v>68</v>
      </c>
    </row>
    <row r="2689" spans="1:14" hidden="1">
      <c r="A2689">
        <v>204077</v>
      </c>
      <c r="B2689" t="s">
        <v>2299</v>
      </c>
      <c r="C2689" s="3">
        <v>220344</v>
      </c>
      <c r="D2689">
        <v>28684</v>
      </c>
      <c r="E2689" t="s">
        <v>390</v>
      </c>
    </row>
    <row r="2690" spans="1:14" hidden="1">
      <c r="A2690">
        <v>672573</v>
      </c>
      <c r="B2690" t="s">
        <v>2298</v>
      </c>
      <c r="C2690" s="3">
        <v>220201</v>
      </c>
      <c r="D2690">
        <v>28155</v>
      </c>
      <c r="E2690" t="s">
        <v>123</v>
      </c>
    </row>
    <row r="2691" spans="1:14" hidden="1">
      <c r="A2691">
        <v>85052</v>
      </c>
      <c r="B2691" t="s">
        <v>2297</v>
      </c>
      <c r="C2691" s="3">
        <v>220135</v>
      </c>
      <c r="D2691">
        <v>1167</v>
      </c>
      <c r="E2691" t="s">
        <v>197</v>
      </c>
    </row>
    <row r="2692" spans="1:14" hidden="1">
      <c r="A2692">
        <v>3384952</v>
      </c>
      <c r="B2692" t="s">
        <v>2296</v>
      </c>
      <c r="C2692" s="3">
        <v>220077</v>
      </c>
      <c r="D2692">
        <v>58095</v>
      </c>
      <c r="E2692" t="s">
        <v>1232</v>
      </c>
    </row>
    <row r="2693" spans="1:14" hidden="1">
      <c r="A2693">
        <v>22543</v>
      </c>
      <c r="B2693" t="s">
        <v>860</v>
      </c>
      <c r="C2693" s="3">
        <v>219926</v>
      </c>
      <c r="D2693">
        <v>8162</v>
      </c>
      <c r="E2693" t="s">
        <v>474</v>
      </c>
    </row>
    <row r="2694" spans="1:14" hidden="1">
      <c r="A2694">
        <v>537355</v>
      </c>
      <c r="B2694" t="s">
        <v>366</v>
      </c>
      <c r="C2694" s="3">
        <v>219895</v>
      </c>
      <c r="D2694">
        <v>2318</v>
      </c>
      <c r="E2694" t="s">
        <v>68</v>
      </c>
    </row>
    <row r="2695" spans="1:14" hidden="1">
      <c r="A2695">
        <v>406974</v>
      </c>
      <c r="B2695" t="s">
        <v>371</v>
      </c>
      <c r="C2695" s="3">
        <v>219734</v>
      </c>
      <c r="D2695">
        <v>22578</v>
      </c>
      <c r="E2695" t="s">
        <v>54</v>
      </c>
    </row>
    <row r="2696" spans="1:14" hidden="1">
      <c r="A2696">
        <v>709554</v>
      </c>
      <c r="B2696" t="s">
        <v>2295</v>
      </c>
      <c r="C2696" s="3">
        <v>219723</v>
      </c>
      <c r="D2696">
        <v>16720</v>
      </c>
      <c r="E2696" t="s">
        <v>39</v>
      </c>
    </row>
    <row r="2697" spans="1:14" hidden="1">
      <c r="A2697">
        <v>564463</v>
      </c>
      <c r="B2697" t="s">
        <v>1978</v>
      </c>
      <c r="C2697" s="3">
        <v>219549</v>
      </c>
      <c r="D2697">
        <v>10709</v>
      </c>
      <c r="E2697" t="s">
        <v>141</v>
      </c>
    </row>
    <row r="2698" spans="1:14" hidden="1">
      <c r="A2698">
        <v>3040418</v>
      </c>
      <c r="B2698" t="s">
        <v>2294</v>
      </c>
      <c r="C2698" s="3">
        <v>219447</v>
      </c>
      <c r="D2698">
        <v>57129</v>
      </c>
      <c r="E2698" t="s">
        <v>36</v>
      </c>
    </row>
    <row r="2699" spans="1:14" hidden="1">
      <c r="A2699">
        <v>435255</v>
      </c>
      <c r="B2699" t="s">
        <v>950</v>
      </c>
      <c r="C2699" s="3">
        <v>219417</v>
      </c>
      <c r="D2699">
        <v>485</v>
      </c>
      <c r="E2699" t="s">
        <v>118</v>
      </c>
      <c r="N2699" t="s">
        <v>192</v>
      </c>
    </row>
    <row r="2700" spans="1:14" hidden="1">
      <c r="A2700">
        <v>110945</v>
      </c>
      <c r="B2700" t="s">
        <v>2293</v>
      </c>
      <c r="C2700" s="3">
        <v>219336</v>
      </c>
      <c r="D2700">
        <v>9309</v>
      </c>
      <c r="E2700" t="s">
        <v>139</v>
      </c>
    </row>
    <row r="2701" spans="1:14" hidden="1">
      <c r="A2701">
        <v>325141</v>
      </c>
      <c r="B2701" t="s">
        <v>318</v>
      </c>
      <c r="C2701" s="3">
        <v>219322</v>
      </c>
      <c r="D2701">
        <v>1296</v>
      </c>
      <c r="E2701" t="s">
        <v>131</v>
      </c>
    </row>
    <row r="2702" spans="1:14" hidden="1">
      <c r="A2702">
        <v>541307</v>
      </c>
      <c r="B2702" t="s">
        <v>2292</v>
      </c>
      <c r="C2702" s="3">
        <v>219312</v>
      </c>
      <c r="D2702">
        <v>27015</v>
      </c>
      <c r="E2702" t="s">
        <v>454</v>
      </c>
    </row>
    <row r="2703" spans="1:14" hidden="1">
      <c r="A2703">
        <v>3594087</v>
      </c>
      <c r="B2703" t="s">
        <v>2291</v>
      </c>
      <c r="C2703" s="3">
        <v>219250</v>
      </c>
      <c r="D2703">
        <v>58470</v>
      </c>
      <c r="E2703" t="s">
        <v>86</v>
      </c>
    </row>
    <row r="2704" spans="1:14" hidden="1">
      <c r="A2704">
        <v>686459</v>
      </c>
      <c r="B2704" t="s">
        <v>2290</v>
      </c>
      <c r="C2704" s="3">
        <v>219165</v>
      </c>
      <c r="D2704">
        <v>1616</v>
      </c>
      <c r="E2704" t="s">
        <v>71</v>
      </c>
    </row>
    <row r="2705" spans="1:5" hidden="1">
      <c r="A2705">
        <v>855844</v>
      </c>
      <c r="B2705" t="s">
        <v>2289</v>
      </c>
      <c r="C2705" s="3">
        <v>219098</v>
      </c>
      <c r="D2705">
        <v>3759</v>
      </c>
      <c r="E2705" t="s">
        <v>45</v>
      </c>
    </row>
    <row r="2706" spans="1:5" hidden="1">
      <c r="A2706">
        <v>274548</v>
      </c>
      <c r="B2706" t="s">
        <v>2288</v>
      </c>
      <c r="C2706" s="3">
        <v>218723</v>
      </c>
      <c r="D2706">
        <v>13411</v>
      </c>
      <c r="E2706" t="s">
        <v>47</v>
      </c>
    </row>
    <row r="2707" spans="1:5" hidden="1">
      <c r="A2707">
        <v>5751</v>
      </c>
      <c r="B2707" t="s">
        <v>2287</v>
      </c>
      <c r="C2707" s="3">
        <v>218701</v>
      </c>
      <c r="D2707">
        <v>15194</v>
      </c>
      <c r="E2707" t="s">
        <v>52</v>
      </c>
    </row>
    <row r="2708" spans="1:5" hidden="1">
      <c r="A2708">
        <v>1387203</v>
      </c>
      <c r="B2708" t="s">
        <v>2286</v>
      </c>
      <c r="C2708" s="3">
        <v>218686</v>
      </c>
      <c r="D2708">
        <v>26891</v>
      </c>
      <c r="E2708" t="s">
        <v>66</v>
      </c>
    </row>
    <row r="2709" spans="1:5" hidden="1">
      <c r="A2709">
        <v>691556</v>
      </c>
      <c r="B2709" t="s">
        <v>2285</v>
      </c>
      <c r="C2709" s="3">
        <v>218664</v>
      </c>
      <c r="D2709">
        <v>19188</v>
      </c>
      <c r="E2709" t="s">
        <v>66</v>
      </c>
    </row>
    <row r="2710" spans="1:5" hidden="1">
      <c r="A2710">
        <v>420578</v>
      </c>
      <c r="B2710" t="s">
        <v>2284</v>
      </c>
      <c r="C2710" s="3">
        <v>218640</v>
      </c>
      <c r="D2710">
        <v>29804</v>
      </c>
      <c r="E2710" t="s">
        <v>336</v>
      </c>
    </row>
    <row r="2711" spans="1:5" hidden="1">
      <c r="A2711">
        <v>236957</v>
      </c>
      <c r="B2711" t="s">
        <v>2283</v>
      </c>
      <c r="C2711" s="3">
        <v>218563</v>
      </c>
      <c r="D2711">
        <v>1090</v>
      </c>
      <c r="E2711" t="s">
        <v>474</v>
      </c>
    </row>
    <row r="2712" spans="1:5" hidden="1">
      <c r="A2712">
        <v>927134</v>
      </c>
      <c r="B2712" t="s">
        <v>2282</v>
      </c>
      <c r="C2712" s="3">
        <v>218539</v>
      </c>
      <c r="D2712">
        <v>11741</v>
      </c>
      <c r="E2712" t="s">
        <v>45</v>
      </c>
    </row>
    <row r="2713" spans="1:5" hidden="1">
      <c r="A2713">
        <v>723822</v>
      </c>
      <c r="B2713" t="s">
        <v>2281</v>
      </c>
      <c r="C2713" s="3">
        <v>218476</v>
      </c>
      <c r="D2713">
        <v>16414</v>
      </c>
      <c r="E2713" t="s">
        <v>325</v>
      </c>
    </row>
    <row r="2714" spans="1:5" hidden="1">
      <c r="A2714">
        <v>799948</v>
      </c>
      <c r="B2714" t="s">
        <v>2280</v>
      </c>
      <c r="C2714" s="3">
        <v>218273</v>
      </c>
      <c r="D2714">
        <v>3896</v>
      </c>
      <c r="E2714" t="s">
        <v>131</v>
      </c>
    </row>
    <row r="2715" spans="1:5" hidden="1">
      <c r="A2715">
        <v>23456</v>
      </c>
      <c r="B2715" t="s">
        <v>2279</v>
      </c>
      <c r="C2715" s="3">
        <v>217946</v>
      </c>
      <c r="D2715">
        <v>5162</v>
      </c>
      <c r="E2715" t="s">
        <v>66</v>
      </c>
    </row>
    <row r="2716" spans="1:5" hidden="1">
      <c r="A2716">
        <v>268136</v>
      </c>
      <c r="B2716" t="s">
        <v>2278</v>
      </c>
      <c r="C2716" s="3">
        <v>217895</v>
      </c>
      <c r="D2716">
        <v>11295</v>
      </c>
      <c r="E2716" t="s">
        <v>79</v>
      </c>
    </row>
    <row r="2717" spans="1:5" hidden="1">
      <c r="A2717">
        <v>816304</v>
      </c>
      <c r="B2717" t="s">
        <v>2277</v>
      </c>
      <c r="C2717" s="3">
        <v>217738</v>
      </c>
      <c r="D2717">
        <v>90234</v>
      </c>
      <c r="E2717" t="s">
        <v>454</v>
      </c>
    </row>
    <row r="2718" spans="1:5" hidden="1">
      <c r="A2718">
        <v>953852</v>
      </c>
      <c r="B2718" t="s">
        <v>2276</v>
      </c>
      <c r="C2718" s="3">
        <v>217656</v>
      </c>
      <c r="D2718">
        <v>4235</v>
      </c>
      <c r="E2718" t="s">
        <v>68</v>
      </c>
    </row>
    <row r="2719" spans="1:5" hidden="1">
      <c r="A2719">
        <v>2871558</v>
      </c>
      <c r="B2719" t="s">
        <v>2275</v>
      </c>
      <c r="C2719" s="3">
        <v>217638</v>
      </c>
      <c r="D2719">
        <v>35033</v>
      </c>
      <c r="E2719" t="s">
        <v>36</v>
      </c>
    </row>
    <row r="2720" spans="1:5" hidden="1">
      <c r="A2720">
        <v>809650</v>
      </c>
      <c r="B2720" t="s">
        <v>2274</v>
      </c>
      <c r="C2720" s="3">
        <v>217610</v>
      </c>
      <c r="D2720">
        <v>3302</v>
      </c>
      <c r="E2720" t="s">
        <v>141</v>
      </c>
    </row>
    <row r="2721" spans="1:15" hidden="1">
      <c r="A2721">
        <v>333034</v>
      </c>
      <c r="B2721" t="s">
        <v>2273</v>
      </c>
      <c r="C2721" s="3">
        <v>217462</v>
      </c>
      <c r="D2721">
        <v>872</v>
      </c>
      <c r="E2721" t="s">
        <v>79</v>
      </c>
      <c r="N2721" s="24" t="s">
        <v>192</v>
      </c>
    </row>
    <row r="2722" spans="1:15" hidden="1">
      <c r="A2722">
        <v>903240</v>
      </c>
      <c r="B2722" t="s">
        <v>2272</v>
      </c>
      <c r="C2722" s="3">
        <v>217381</v>
      </c>
      <c r="D2722">
        <v>296</v>
      </c>
      <c r="E2722" t="s">
        <v>139</v>
      </c>
      <c r="N2722" t="s">
        <v>869</v>
      </c>
      <c r="O2722" t="s">
        <v>2271</v>
      </c>
    </row>
    <row r="2723" spans="1:15" hidden="1">
      <c r="A2723">
        <v>794149</v>
      </c>
      <c r="B2723" t="s">
        <v>2270</v>
      </c>
      <c r="C2723" s="3">
        <v>217320</v>
      </c>
      <c r="D2723">
        <v>19024</v>
      </c>
      <c r="E2723" t="s">
        <v>141</v>
      </c>
    </row>
    <row r="2724" spans="1:15" hidden="1">
      <c r="A2724">
        <v>2218443</v>
      </c>
      <c r="B2724" t="s">
        <v>2269</v>
      </c>
      <c r="C2724" s="3">
        <v>217171</v>
      </c>
      <c r="D2724">
        <v>33922</v>
      </c>
      <c r="E2724" t="s">
        <v>118</v>
      </c>
    </row>
    <row r="2725" spans="1:15" hidden="1">
      <c r="A2725">
        <v>493152</v>
      </c>
      <c r="B2725" t="s">
        <v>2268</v>
      </c>
      <c r="C2725" s="3">
        <v>217104</v>
      </c>
      <c r="D2725">
        <v>10639</v>
      </c>
      <c r="E2725" t="s">
        <v>43</v>
      </c>
    </row>
    <row r="2726" spans="1:15" hidden="1">
      <c r="A2726">
        <v>3615021</v>
      </c>
      <c r="B2726" t="s">
        <v>2267</v>
      </c>
      <c r="C2726" s="3">
        <v>217046</v>
      </c>
      <c r="D2726">
        <v>58434</v>
      </c>
      <c r="E2726" t="s">
        <v>76</v>
      </c>
    </row>
    <row r="2727" spans="1:15" hidden="1">
      <c r="A2727">
        <v>660570</v>
      </c>
      <c r="B2727" t="s">
        <v>2266</v>
      </c>
      <c r="C2727" s="3">
        <v>216885</v>
      </c>
      <c r="D2727">
        <v>30085</v>
      </c>
      <c r="E2727" t="s">
        <v>86</v>
      </c>
    </row>
    <row r="2728" spans="1:15" hidden="1">
      <c r="A2728">
        <v>955940</v>
      </c>
      <c r="B2728" t="s">
        <v>2265</v>
      </c>
      <c r="C2728" s="3">
        <v>216835</v>
      </c>
      <c r="D2728">
        <v>8295</v>
      </c>
      <c r="E2728" t="s">
        <v>71</v>
      </c>
    </row>
    <row r="2729" spans="1:15" hidden="1">
      <c r="A2729">
        <v>580874</v>
      </c>
      <c r="B2729" t="s">
        <v>2264</v>
      </c>
      <c r="C2729" s="3">
        <v>216555</v>
      </c>
      <c r="D2729">
        <v>28837</v>
      </c>
      <c r="E2729" t="s">
        <v>810</v>
      </c>
    </row>
    <row r="2730" spans="1:15" hidden="1">
      <c r="A2730">
        <v>2914727</v>
      </c>
      <c r="B2730" t="s">
        <v>2263</v>
      </c>
      <c r="C2730" s="3">
        <v>216491</v>
      </c>
      <c r="D2730">
        <v>35427</v>
      </c>
      <c r="E2730" t="s">
        <v>79</v>
      </c>
    </row>
    <row r="2731" spans="1:15" hidden="1">
      <c r="A2731">
        <v>289739</v>
      </c>
      <c r="B2731" t="s">
        <v>2262</v>
      </c>
      <c r="C2731" s="3">
        <v>216456</v>
      </c>
      <c r="D2731">
        <v>17767</v>
      </c>
      <c r="E2731" t="s">
        <v>336</v>
      </c>
    </row>
    <row r="2732" spans="1:15" hidden="1">
      <c r="A2732">
        <v>23755</v>
      </c>
      <c r="B2732" t="s">
        <v>2261</v>
      </c>
      <c r="C2732" s="3">
        <v>216070</v>
      </c>
      <c r="D2732">
        <v>5357</v>
      </c>
      <c r="E2732" t="s">
        <v>145</v>
      </c>
    </row>
    <row r="2733" spans="1:15" hidden="1">
      <c r="A2733">
        <v>4165907</v>
      </c>
      <c r="B2733" t="s">
        <v>1294</v>
      </c>
      <c r="C2733" s="3">
        <v>216052</v>
      </c>
      <c r="D2733">
        <v>58961</v>
      </c>
      <c r="E2733" t="s">
        <v>336</v>
      </c>
    </row>
    <row r="2734" spans="1:15" hidden="1">
      <c r="A2734">
        <v>114149</v>
      </c>
      <c r="B2734" t="s">
        <v>2260</v>
      </c>
      <c r="C2734" s="3">
        <v>215940</v>
      </c>
      <c r="D2734">
        <v>12513</v>
      </c>
      <c r="E2734" t="s">
        <v>145</v>
      </c>
    </row>
    <row r="2735" spans="1:15" hidden="1">
      <c r="A2735">
        <v>202514</v>
      </c>
      <c r="B2735" t="s">
        <v>2259</v>
      </c>
      <c r="C2735" s="3">
        <v>215876</v>
      </c>
      <c r="D2735">
        <v>11358</v>
      </c>
      <c r="E2735" t="s">
        <v>139</v>
      </c>
    </row>
    <row r="2736" spans="1:15" hidden="1">
      <c r="A2736">
        <v>989730</v>
      </c>
      <c r="B2736" t="s">
        <v>2258</v>
      </c>
      <c r="C2736" s="3">
        <v>215751</v>
      </c>
      <c r="D2736">
        <v>20100</v>
      </c>
      <c r="E2736" t="s">
        <v>175</v>
      </c>
    </row>
    <row r="2737" spans="1:14" hidden="1">
      <c r="A2737">
        <v>879747</v>
      </c>
      <c r="B2737" t="s">
        <v>2257</v>
      </c>
      <c r="C2737" s="3">
        <v>215743</v>
      </c>
      <c r="D2737">
        <v>13033</v>
      </c>
      <c r="E2737" t="s">
        <v>145</v>
      </c>
    </row>
    <row r="2738" spans="1:14" hidden="1">
      <c r="A2738">
        <v>643452</v>
      </c>
      <c r="B2738" t="s">
        <v>1806</v>
      </c>
      <c r="C2738" s="3">
        <v>215663</v>
      </c>
      <c r="D2738">
        <v>23431</v>
      </c>
      <c r="E2738" t="s">
        <v>141</v>
      </c>
    </row>
    <row r="2739" spans="1:14" hidden="1">
      <c r="A2739">
        <v>170275</v>
      </c>
      <c r="B2739" t="s">
        <v>2256</v>
      </c>
      <c r="C2739" s="3">
        <v>215591</v>
      </c>
      <c r="D2739">
        <v>31694</v>
      </c>
      <c r="E2739" t="s">
        <v>175</v>
      </c>
    </row>
    <row r="2740" spans="1:14" hidden="1">
      <c r="A2740">
        <v>869346</v>
      </c>
      <c r="B2740" t="s">
        <v>2255</v>
      </c>
      <c r="C2740" s="3">
        <v>215356</v>
      </c>
      <c r="D2740">
        <v>8751</v>
      </c>
      <c r="E2740" t="s">
        <v>47</v>
      </c>
    </row>
    <row r="2741" spans="1:14" hidden="1">
      <c r="A2741">
        <v>56258</v>
      </c>
      <c r="B2741" t="s">
        <v>1726</v>
      </c>
      <c r="C2741" s="3">
        <v>215337</v>
      </c>
      <c r="D2741">
        <v>10218</v>
      </c>
      <c r="E2741" t="s">
        <v>66</v>
      </c>
    </row>
    <row r="2742" spans="1:14" hidden="1">
      <c r="A2742">
        <v>1478231</v>
      </c>
      <c r="B2742" t="s">
        <v>2254</v>
      </c>
      <c r="C2742" s="3">
        <v>215211</v>
      </c>
      <c r="D2742">
        <v>33137</v>
      </c>
      <c r="E2742" t="s">
        <v>145</v>
      </c>
    </row>
    <row r="2743" spans="1:14" hidden="1">
      <c r="A2743">
        <v>948250</v>
      </c>
      <c r="B2743" t="s">
        <v>509</v>
      </c>
      <c r="C2743" s="3">
        <v>215141</v>
      </c>
      <c r="D2743">
        <v>12230</v>
      </c>
      <c r="E2743" t="s">
        <v>71</v>
      </c>
    </row>
    <row r="2744" spans="1:14" hidden="1">
      <c r="A2744">
        <v>365745</v>
      </c>
      <c r="B2744" t="s">
        <v>2253</v>
      </c>
      <c r="C2744" s="3">
        <v>215130</v>
      </c>
      <c r="D2744">
        <v>252</v>
      </c>
      <c r="E2744" t="s">
        <v>47</v>
      </c>
      <c r="N2744" t="s">
        <v>192</v>
      </c>
    </row>
    <row r="2745" spans="1:14" hidden="1">
      <c r="A2745">
        <v>43959</v>
      </c>
      <c r="B2745" t="s">
        <v>2252</v>
      </c>
      <c r="C2745" s="3">
        <v>214987</v>
      </c>
      <c r="D2745">
        <v>18155</v>
      </c>
      <c r="E2745" t="s">
        <v>141</v>
      </c>
    </row>
    <row r="2746" spans="1:14" hidden="1">
      <c r="A2746">
        <v>488653</v>
      </c>
      <c r="B2746" t="s">
        <v>2251</v>
      </c>
      <c r="C2746" s="3">
        <v>214931</v>
      </c>
      <c r="D2746">
        <v>17603</v>
      </c>
      <c r="E2746" t="s">
        <v>141</v>
      </c>
    </row>
    <row r="2747" spans="1:14" hidden="1">
      <c r="A2747">
        <v>46053</v>
      </c>
      <c r="B2747" t="s">
        <v>2250</v>
      </c>
      <c r="C2747" s="3">
        <v>214875</v>
      </c>
      <c r="D2747">
        <v>1610</v>
      </c>
      <c r="E2747" t="s">
        <v>66</v>
      </c>
    </row>
    <row r="2748" spans="1:14" hidden="1">
      <c r="A2748">
        <v>197759</v>
      </c>
      <c r="B2748" t="s">
        <v>2249</v>
      </c>
      <c r="C2748" s="3">
        <v>214758</v>
      </c>
      <c r="D2748">
        <v>5247</v>
      </c>
      <c r="E2748" t="s">
        <v>66</v>
      </c>
    </row>
    <row r="2749" spans="1:14" hidden="1">
      <c r="A2749">
        <v>2815879</v>
      </c>
      <c r="B2749" t="s">
        <v>2248</v>
      </c>
      <c r="C2749" s="3">
        <v>214749</v>
      </c>
      <c r="D2749">
        <v>35292</v>
      </c>
      <c r="E2749" t="s">
        <v>52</v>
      </c>
    </row>
    <row r="2750" spans="1:14" hidden="1">
      <c r="A2750">
        <v>257345</v>
      </c>
      <c r="B2750" t="s">
        <v>2247</v>
      </c>
      <c r="C2750" s="3">
        <v>214635</v>
      </c>
      <c r="D2750">
        <v>5317</v>
      </c>
      <c r="E2750" t="s">
        <v>145</v>
      </c>
    </row>
    <row r="2751" spans="1:14" hidden="1">
      <c r="A2751">
        <v>3446784</v>
      </c>
      <c r="B2751" t="s">
        <v>2246</v>
      </c>
      <c r="C2751" s="3">
        <v>214519</v>
      </c>
      <c r="D2751">
        <v>58311</v>
      </c>
      <c r="E2751" t="s">
        <v>103</v>
      </c>
    </row>
    <row r="2752" spans="1:14" hidden="1">
      <c r="A2752">
        <v>799751</v>
      </c>
      <c r="B2752" t="s">
        <v>2245</v>
      </c>
      <c r="C2752" s="3">
        <v>214319</v>
      </c>
      <c r="D2752">
        <v>5249</v>
      </c>
      <c r="E2752" t="s">
        <v>66</v>
      </c>
    </row>
    <row r="2753" spans="1:15" hidden="1">
      <c r="A2753">
        <v>2882983</v>
      </c>
      <c r="B2753" t="s">
        <v>2244</v>
      </c>
      <c r="C2753" s="3">
        <v>214317</v>
      </c>
      <c r="D2753">
        <v>35477</v>
      </c>
      <c r="E2753" t="s">
        <v>47</v>
      </c>
    </row>
    <row r="2754" spans="1:15" hidden="1">
      <c r="A2754">
        <v>572655</v>
      </c>
      <c r="B2754" t="s">
        <v>536</v>
      </c>
      <c r="C2754" s="3">
        <v>213488</v>
      </c>
      <c r="D2754">
        <v>25752</v>
      </c>
      <c r="E2754" t="s">
        <v>141</v>
      </c>
    </row>
    <row r="2755" spans="1:15" hidden="1">
      <c r="A2755">
        <v>924357</v>
      </c>
      <c r="B2755" t="s">
        <v>2243</v>
      </c>
      <c r="C2755" s="3">
        <v>213384</v>
      </c>
      <c r="D2755">
        <v>5198</v>
      </c>
      <c r="E2755" t="s">
        <v>66</v>
      </c>
    </row>
    <row r="2756" spans="1:15" hidden="1">
      <c r="A2756">
        <v>896155</v>
      </c>
      <c r="B2756" t="s">
        <v>2242</v>
      </c>
      <c r="C2756" s="3">
        <v>213223</v>
      </c>
      <c r="D2756">
        <v>14911</v>
      </c>
      <c r="E2756" t="s">
        <v>145</v>
      </c>
    </row>
    <row r="2757" spans="1:15" hidden="1">
      <c r="A2757">
        <v>763211</v>
      </c>
      <c r="B2757" t="s">
        <v>2241</v>
      </c>
      <c r="C2757" s="3">
        <v>212658</v>
      </c>
      <c r="D2757">
        <v>289</v>
      </c>
      <c r="E2757" t="s">
        <v>139</v>
      </c>
      <c r="N2757" t="s">
        <v>192</v>
      </c>
    </row>
    <row r="2758" spans="1:15" hidden="1">
      <c r="A2758">
        <v>465038</v>
      </c>
      <c r="B2758" t="s">
        <v>2240</v>
      </c>
      <c r="C2758" s="3">
        <v>212479</v>
      </c>
      <c r="D2758">
        <v>18564</v>
      </c>
      <c r="E2758" t="s">
        <v>45</v>
      </c>
    </row>
    <row r="2759" spans="1:15" hidden="1">
      <c r="A2759">
        <v>621441</v>
      </c>
      <c r="B2759" t="s">
        <v>2239</v>
      </c>
      <c r="C2759" s="3">
        <v>212348</v>
      </c>
      <c r="D2759">
        <v>10844</v>
      </c>
      <c r="E2759" t="s">
        <v>45</v>
      </c>
    </row>
    <row r="2760" spans="1:15" hidden="1">
      <c r="A2760">
        <v>776547</v>
      </c>
      <c r="B2760" t="s">
        <v>2238</v>
      </c>
      <c r="C2760" s="3">
        <v>212081</v>
      </c>
      <c r="D2760">
        <v>25173</v>
      </c>
      <c r="E2760" t="s">
        <v>139</v>
      </c>
    </row>
    <row r="2761" spans="1:15" hidden="1">
      <c r="A2761">
        <v>474450</v>
      </c>
      <c r="B2761" t="s">
        <v>2237</v>
      </c>
      <c r="C2761" s="3">
        <v>211909</v>
      </c>
      <c r="D2761">
        <v>9935</v>
      </c>
      <c r="E2761" t="s">
        <v>118</v>
      </c>
    </row>
    <row r="2762" spans="1:15" hidden="1">
      <c r="A2762">
        <v>467733</v>
      </c>
      <c r="B2762" t="s">
        <v>241</v>
      </c>
      <c r="C2762" s="3">
        <v>211879</v>
      </c>
      <c r="D2762">
        <v>5602</v>
      </c>
      <c r="E2762" t="s">
        <v>84</v>
      </c>
    </row>
    <row r="2763" spans="1:15" hidden="1">
      <c r="A2763">
        <v>2948423</v>
      </c>
      <c r="B2763" t="s">
        <v>2236</v>
      </c>
      <c r="C2763" s="3">
        <v>211736</v>
      </c>
      <c r="D2763">
        <v>57022</v>
      </c>
      <c r="E2763" t="s">
        <v>39</v>
      </c>
    </row>
    <row r="2764" spans="1:15" hidden="1">
      <c r="A2764">
        <v>894272</v>
      </c>
      <c r="B2764" t="s">
        <v>2235</v>
      </c>
      <c r="C2764" s="3">
        <v>211651</v>
      </c>
      <c r="D2764">
        <v>29089</v>
      </c>
      <c r="E2764" t="s">
        <v>175</v>
      </c>
    </row>
    <row r="2765" spans="1:15" hidden="1">
      <c r="A2765">
        <v>656032</v>
      </c>
      <c r="B2765" t="s">
        <v>2234</v>
      </c>
      <c r="C2765" s="3">
        <v>211574</v>
      </c>
      <c r="D2765">
        <v>14674</v>
      </c>
      <c r="E2765" t="s">
        <v>45</v>
      </c>
    </row>
    <row r="2766" spans="1:15" hidden="1">
      <c r="A2766">
        <v>849348</v>
      </c>
      <c r="B2766" t="s">
        <v>102</v>
      </c>
      <c r="C2766" s="3">
        <v>211398</v>
      </c>
      <c r="D2766">
        <v>230</v>
      </c>
      <c r="E2766" t="s">
        <v>47</v>
      </c>
      <c r="N2766" s="24" t="s">
        <v>192</v>
      </c>
      <c r="O2766" t="s">
        <v>2233</v>
      </c>
    </row>
    <row r="2767" spans="1:15" hidden="1">
      <c r="A2767">
        <v>253646</v>
      </c>
      <c r="B2767" t="s">
        <v>2232</v>
      </c>
      <c r="C2767" s="3">
        <v>211328</v>
      </c>
      <c r="D2767">
        <v>8094</v>
      </c>
      <c r="E2767" t="s">
        <v>47</v>
      </c>
    </row>
    <row r="2768" spans="1:15" hidden="1">
      <c r="A2768">
        <v>937339</v>
      </c>
      <c r="B2768" t="s">
        <v>2231</v>
      </c>
      <c r="C2768" s="3">
        <v>210783</v>
      </c>
      <c r="D2768">
        <v>10434</v>
      </c>
      <c r="E2768" t="s">
        <v>45</v>
      </c>
    </row>
    <row r="2769" spans="1:5" hidden="1">
      <c r="A2769">
        <v>178150</v>
      </c>
      <c r="B2769" t="s">
        <v>2230</v>
      </c>
      <c r="C2769" s="3">
        <v>210565</v>
      </c>
      <c r="D2769">
        <v>11601</v>
      </c>
      <c r="E2769" t="s">
        <v>145</v>
      </c>
    </row>
    <row r="2770" spans="1:5" hidden="1">
      <c r="A2770">
        <v>276074</v>
      </c>
      <c r="B2770" t="s">
        <v>2229</v>
      </c>
      <c r="C2770" s="3">
        <v>210294</v>
      </c>
      <c r="D2770">
        <v>29496</v>
      </c>
      <c r="E2770" t="s">
        <v>36</v>
      </c>
    </row>
    <row r="2771" spans="1:5" hidden="1">
      <c r="A2771">
        <v>49054</v>
      </c>
      <c r="B2771" t="s">
        <v>1511</v>
      </c>
      <c r="C2771" s="3">
        <v>210248</v>
      </c>
      <c r="D2771">
        <v>10212</v>
      </c>
      <c r="E2771" t="s">
        <v>66</v>
      </c>
    </row>
    <row r="2772" spans="1:5" hidden="1">
      <c r="A2772">
        <v>1225752</v>
      </c>
      <c r="B2772" t="s">
        <v>591</v>
      </c>
      <c r="C2772" s="3">
        <v>210201</v>
      </c>
      <c r="D2772">
        <v>27409</v>
      </c>
      <c r="E2772" t="s">
        <v>71</v>
      </c>
    </row>
    <row r="2773" spans="1:5" hidden="1">
      <c r="A2773">
        <v>774347</v>
      </c>
      <c r="B2773" t="s">
        <v>447</v>
      </c>
      <c r="C2773" s="3">
        <v>210109</v>
      </c>
      <c r="D2773">
        <v>14807</v>
      </c>
      <c r="E2773" t="s">
        <v>47</v>
      </c>
    </row>
    <row r="2774" spans="1:5" hidden="1">
      <c r="A2774">
        <v>884648</v>
      </c>
      <c r="B2774" t="s">
        <v>2228</v>
      </c>
      <c r="C2774" s="3">
        <v>210018</v>
      </c>
      <c r="D2774">
        <v>13656</v>
      </c>
      <c r="E2774" t="s">
        <v>47</v>
      </c>
    </row>
    <row r="2775" spans="1:5" hidden="1">
      <c r="A2775">
        <v>83834</v>
      </c>
      <c r="B2775" t="s">
        <v>2071</v>
      </c>
      <c r="C2775" s="3">
        <v>209998</v>
      </c>
      <c r="D2775">
        <v>17906</v>
      </c>
      <c r="E2775" t="s">
        <v>336</v>
      </c>
    </row>
    <row r="2776" spans="1:5" hidden="1">
      <c r="A2776">
        <v>733951</v>
      </c>
      <c r="B2776" t="s">
        <v>2227</v>
      </c>
      <c r="C2776" s="3">
        <v>209472</v>
      </c>
      <c r="D2776">
        <v>11778</v>
      </c>
      <c r="E2776" t="s">
        <v>52</v>
      </c>
    </row>
    <row r="2777" spans="1:5" hidden="1">
      <c r="A2777">
        <v>2915126</v>
      </c>
      <c r="B2777" t="s">
        <v>2226</v>
      </c>
      <c r="C2777" s="3">
        <v>209300</v>
      </c>
      <c r="D2777">
        <v>35514</v>
      </c>
      <c r="E2777" t="s">
        <v>84</v>
      </c>
    </row>
    <row r="2778" spans="1:5" hidden="1">
      <c r="A2778">
        <v>424240</v>
      </c>
      <c r="B2778" t="s">
        <v>2225</v>
      </c>
      <c r="C2778" s="3">
        <v>209171</v>
      </c>
      <c r="D2778">
        <v>4511</v>
      </c>
      <c r="E2778" t="s">
        <v>47</v>
      </c>
    </row>
    <row r="2779" spans="1:5" hidden="1">
      <c r="A2779">
        <v>524953</v>
      </c>
      <c r="B2779" t="s">
        <v>2224</v>
      </c>
      <c r="C2779" s="3">
        <v>209082</v>
      </c>
      <c r="D2779">
        <v>4185</v>
      </c>
      <c r="E2779" t="s">
        <v>68</v>
      </c>
    </row>
    <row r="2780" spans="1:5" hidden="1">
      <c r="A2780">
        <v>636276</v>
      </c>
      <c r="B2780" t="s">
        <v>2223</v>
      </c>
      <c r="C2780" s="3">
        <v>208668</v>
      </c>
      <c r="D2780">
        <v>29988</v>
      </c>
      <c r="E2780" t="s">
        <v>52</v>
      </c>
    </row>
    <row r="2781" spans="1:5" hidden="1">
      <c r="A2781">
        <v>675079</v>
      </c>
      <c r="B2781" t="s">
        <v>2222</v>
      </c>
      <c r="C2781" s="3">
        <v>208610</v>
      </c>
      <c r="D2781">
        <v>31936</v>
      </c>
      <c r="E2781" t="s">
        <v>141</v>
      </c>
    </row>
    <row r="2782" spans="1:5" hidden="1">
      <c r="A2782">
        <v>565143</v>
      </c>
      <c r="B2782" t="s">
        <v>75</v>
      </c>
      <c r="C2782" s="3">
        <v>208507</v>
      </c>
      <c r="D2782">
        <v>12149</v>
      </c>
      <c r="E2782" t="s">
        <v>139</v>
      </c>
    </row>
    <row r="2783" spans="1:5" hidden="1">
      <c r="A2783">
        <v>860352</v>
      </c>
      <c r="B2783" t="s">
        <v>2221</v>
      </c>
      <c r="C2783" s="3">
        <v>208497</v>
      </c>
      <c r="D2783">
        <v>16231</v>
      </c>
      <c r="E2783" t="s">
        <v>136</v>
      </c>
    </row>
    <row r="2784" spans="1:5" hidden="1">
      <c r="A2784">
        <v>857875</v>
      </c>
      <c r="B2784" t="s">
        <v>2220</v>
      </c>
      <c r="C2784" s="3">
        <v>208372</v>
      </c>
      <c r="D2784">
        <v>30133</v>
      </c>
      <c r="E2784" t="s">
        <v>41</v>
      </c>
    </row>
    <row r="2785" spans="1:15" hidden="1">
      <c r="A2785">
        <v>814551</v>
      </c>
      <c r="B2785" t="s">
        <v>2219</v>
      </c>
      <c r="C2785" s="3">
        <v>208271</v>
      </c>
      <c r="D2785">
        <v>9794</v>
      </c>
      <c r="E2785" t="s">
        <v>71</v>
      </c>
    </row>
    <row r="2786" spans="1:15" hidden="1">
      <c r="A2786">
        <v>715630</v>
      </c>
      <c r="B2786" t="s">
        <v>2218</v>
      </c>
      <c r="C2786" s="3">
        <v>208059</v>
      </c>
      <c r="D2786">
        <v>10317</v>
      </c>
      <c r="E2786" t="s">
        <v>175</v>
      </c>
    </row>
    <row r="2787" spans="1:15" hidden="1">
      <c r="A2787">
        <v>683814</v>
      </c>
      <c r="B2787" t="s">
        <v>2217</v>
      </c>
      <c r="C2787" s="3">
        <v>208050</v>
      </c>
      <c r="D2787">
        <v>267</v>
      </c>
      <c r="E2787" t="s">
        <v>139</v>
      </c>
      <c r="N2787" t="s">
        <v>196</v>
      </c>
      <c r="O2787" t="s">
        <v>2216</v>
      </c>
    </row>
    <row r="2788" spans="1:15" hidden="1">
      <c r="A2788">
        <v>22048</v>
      </c>
      <c r="B2788" t="s">
        <v>966</v>
      </c>
      <c r="C2788" s="3">
        <v>207960</v>
      </c>
      <c r="D2788">
        <v>1753</v>
      </c>
      <c r="E2788" t="s">
        <v>131</v>
      </c>
    </row>
    <row r="2789" spans="1:15" hidden="1">
      <c r="A2789">
        <v>302553</v>
      </c>
      <c r="B2789" t="s">
        <v>2215</v>
      </c>
      <c r="C2789" s="3">
        <v>207960</v>
      </c>
      <c r="D2789">
        <v>18118</v>
      </c>
      <c r="E2789" t="s">
        <v>52</v>
      </c>
    </row>
    <row r="2790" spans="1:15" hidden="1">
      <c r="A2790">
        <v>980951</v>
      </c>
      <c r="B2790" t="s">
        <v>2214</v>
      </c>
      <c r="C2790" s="3">
        <v>207944</v>
      </c>
      <c r="D2790">
        <v>1417</v>
      </c>
      <c r="E2790" t="s">
        <v>66</v>
      </c>
    </row>
    <row r="2791" spans="1:15" hidden="1">
      <c r="A2791">
        <v>479446</v>
      </c>
      <c r="B2791" t="s">
        <v>2213</v>
      </c>
      <c r="C2791" s="3">
        <v>207896</v>
      </c>
      <c r="D2791">
        <v>6186</v>
      </c>
      <c r="E2791" t="s">
        <v>145</v>
      </c>
    </row>
    <row r="2792" spans="1:15" hidden="1">
      <c r="A2792">
        <v>3646397</v>
      </c>
      <c r="B2792" t="s">
        <v>2212</v>
      </c>
      <c r="C2792" s="3">
        <v>207654</v>
      </c>
      <c r="D2792">
        <v>58523</v>
      </c>
      <c r="E2792" t="s">
        <v>79</v>
      </c>
    </row>
    <row r="2793" spans="1:15" hidden="1">
      <c r="A2793">
        <v>712648</v>
      </c>
      <c r="B2793" t="s">
        <v>612</v>
      </c>
      <c r="C2793" s="3">
        <v>207350</v>
      </c>
      <c r="D2793">
        <v>12531</v>
      </c>
      <c r="E2793" t="s">
        <v>131</v>
      </c>
    </row>
    <row r="2794" spans="1:15" hidden="1">
      <c r="A2794">
        <v>858854</v>
      </c>
      <c r="B2794" t="s">
        <v>1557</v>
      </c>
      <c r="C2794" s="3">
        <v>207318</v>
      </c>
      <c r="D2794">
        <v>15111</v>
      </c>
      <c r="E2794" t="s">
        <v>52</v>
      </c>
    </row>
    <row r="2795" spans="1:15" hidden="1">
      <c r="A2795">
        <v>1160509</v>
      </c>
      <c r="B2795" t="s">
        <v>2211</v>
      </c>
      <c r="C2795" s="3">
        <v>207317</v>
      </c>
      <c r="D2795">
        <v>27118</v>
      </c>
      <c r="E2795" t="s">
        <v>84</v>
      </c>
    </row>
    <row r="2796" spans="1:15" hidden="1">
      <c r="A2796">
        <v>3160978</v>
      </c>
      <c r="B2796" t="s">
        <v>2210</v>
      </c>
      <c r="C2796" s="3">
        <v>207242</v>
      </c>
      <c r="D2796">
        <v>57587</v>
      </c>
      <c r="E2796" t="s">
        <v>129</v>
      </c>
    </row>
    <row r="2797" spans="1:15" hidden="1">
      <c r="A2797">
        <v>925055</v>
      </c>
      <c r="B2797" t="s">
        <v>176</v>
      </c>
      <c r="C2797" s="3">
        <v>207129</v>
      </c>
      <c r="D2797">
        <v>5469</v>
      </c>
      <c r="E2797" t="s">
        <v>43</v>
      </c>
    </row>
    <row r="2798" spans="1:15" hidden="1">
      <c r="A2798">
        <v>330949</v>
      </c>
      <c r="B2798" t="s">
        <v>2209</v>
      </c>
      <c r="C2798" s="3">
        <v>207027</v>
      </c>
      <c r="D2798">
        <v>275</v>
      </c>
      <c r="E2798" t="s">
        <v>139</v>
      </c>
      <c r="N2798" t="s">
        <v>192</v>
      </c>
      <c r="O2798" t="s">
        <v>2208</v>
      </c>
    </row>
    <row r="2799" spans="1:15" hidden="1">
      <c r="A2799">
        <v>390840</v>
      </c>
      <c r="B2799" t="s">
        <v>2129</v>
      </c>
      <c r="C2799" s="3">
        <v>206985</v>
      </c>
      <c r="D2799">
        <v>14722</v>
      </c>
      <c r="E2799" t="s">
        <v>474</v>
      </c>
    </row>
    <row r="2800" spans="1:15" hidden="1">
      <c r="A2800">
        <v>3262788</v>
      </c>
      <c r="B2800" t="s">
        <v>2207</v>
      </c>
      <c r="C2800" s="3">
        <v>206877</v>
      </c>
      <c r="D2800">
        <v>57684</v>
      </c>
      <c r="E2800" t="s">
        <v>175</v>
      </c>
    </row>
    <row r="2801" spans="1:15" hidden="1">
      <c r="A2801">
        <v>940674</v>
      </c>
      <c r="B2801" t="s">
        <v>2206</v>
      </c>
      <c r="C2801" s="3">
        <v>206834</v>
      </c>
      <c r="D2801">
        <v>30219</v>
      </c>
      <c r="E2801" t="s">
        <v>76</v>
      </c>
    </row>
    <row r="2802" spans="1:15" hidden="1">
      <c r="A2802">
        <v>64150</v>
      </c>
      <c r="B2802" t="s">
        <v>2205</v>
      </c>
      <c r="C2802" s="3">
        <v>206728</v>
      </c>
      <c r="D2802">
        <v>8718</v>
      </c>
      <c r="E2802" t="s">
        <v>197</v>
      </c>
    </row>
    <row r="2803" spans="1:15" hidden="1">
      <c r="A2803">
        <v>919344</v>
      </c>
      <c r="B2803" t="s">
        <v>2204</v>
      </c>
      <c r="C2803" s="3">
        <v>206590</v>
      </c>
      <c r="D2803">
        <v>5902</v>
      </c>
      <c r="E2803" t="s">
        <v>106</v>
      </c>
    </row>
    <row r="2804" spans="1:15" hidden="1">
      <c r="A2804">
        <v>148238</v>
      </c>
      <c r="B2804" t="s">
        <v>509</v>
      </c>
      <c r="C2804" s="3">
        <v>206441</v>
      </c>
      <c r="D2804">
        <v>9489</v>
      </c>
      <c r="E2804" t="s">
        <v>175</v>
      </c>
    </row>
    <row r="2805" spans="1:15" hidden="1">
      <c r="A2805">
        <v>335346</v>
      </c>
      <c r="B2805" t="s">
        <v>2203</v>
      </c>
      <c r="C2805" s="3">
        <v>206427</v>
      </c>
      <c r="D2805">
        <v>15729</v>
      </c>
      <c r="E2805" t="s">
        <v>131</v>
      </c>
    </row>
    <row r="2806" spans="1:15" hidden="1">
      <c r="A2806">
        <v>481944</v>
      </c>
      <c r="B2806" t="s">
        <v>2202</v>
      </c>
      <c r="C2806" s="3">
        <v>206372</v>
      </c>
      <c r="D2806">
        <v>11747</v>
      </c>
      <c r="E2806" t="s">
        <v>45</v>
      </c>
    </row>
    <row r="2807" spans="1:15" hidden="1">
      <c r="A2807">
        <v>2529176</v>
      </c>
      <c r="B2807" t="s">
        <v>2201</v>
      </c>
      <c r="C2807" s="3">
        <v>206298</v>
      </c>
      <c r="D2807">
        <v>34394</v>
      </c>
      <c r="E2807" t="s">
        <v>118</v>
      </c>
    </row>
    <row r="2808" spans="1:15" hidden="1">
      <c r="A2808">
        <v>266851</v>
      </c>
      <c r="B2808" t="s">
        <v>2200</v>
      </c>
      <c r="C2808" s="3">
        <v>206110</v>
      </c>
      <c r="D2808">
        <v>14056</v>
      </c>
      <c r="E2808" t="s">
        <v>71</v>
      </c>
    </row>
    <row r="2809" spans="1:15" hidden="1">
      <c r="A2809">
        <v>2820604</v>
      </c>
      <c r="B2809" t="s">
        <v>1793</v>
      </c>
      <c r="C2809" s="3">
        <v>206065</v>
      </c>
      <c r="D2809">
        <v>35138</v>
      </c>
      <c r="E2809" t="s">
        <v>175</v>
      </c>
    </row>
    <row r="2810" spans="1:15" hidden="1">
      <c r="A2810">
        <v>617743</v>
      </c>
      <c r="B2810" t="s">
        <v>2120</v>
      </c>
      <c r="C2810" s="3">
        <v>206031</v>
      </c>
      <c r="D2810">
        <v>954</v>
      </c>
      <c r="E2810" t="s">
        <v>47</v>
      </c>
      <c r="N2810" s="24" t="s">
        <v>192</v>
      </c>
    </row>
    <row r="2811" spans="1:15" hidden="1">
      <c r="A2811">
        <v>23643</v>
      </c>
      <c r="B2811" t="s">
        <v>2199</v>
      </c>
      <c r="C2811" s="3">
        <v>205954</v>
      </c>
      <c r="D2811">
        <v>90</v>
      </c>
      <c r="E2811" t="s">
        <v>131</v>
      </c>
      <c r="N2811" s="24" t="s">
        <v>192</v>
      </c>
      <c r="O2811" t="s">
        <v>2198</v>
      </c>
    </row>
    <row r="2812" spans="1:15" hidden="1">
      <c r="A2812">
        <v>391418</v>
      </c>
      <c r="B2812" t="s">
        <v>2197</v>
      </c>
      <c r="C2812" s="3">
        <v>205927</v>
      </c>
      <c r="D2812">
        <v>8122</v>
      </c>
      <c r="E2812" t="s">
        <v>139</v>
      </c>
    </row>
    <row r="2813" spans="1:15" hidden="1">
      <c r="A2813">
        <v>129349</v>
      </c>
      <c r="B2813" t="s">
        <v>2196</v>
      </c>
      <c r="C2813" s="3">
        <v>205890</v>
      </c>
      <c r="D2813">
        <v>1049</v>
      </c>
      <c r="E2813" t="s">
        <v>45</v>
      </c>
    </row>
    <row r="2814" spans="1:15" hidden="1">
      <c r="A2814">
        <v>216632</v>
      </c>
      <c r="B2814" t="s">
        <v>2195</v>
      </c>
      <c r="C2814" s="3">
        <v>205856</v>
      </c>
      <c r="D2814">
        <v>5677</v>
      </c>
      <c r="E2814" t="s">
        <v>349</v>
      </c>
    </row>
    <row r="2815" spans="1:15" hidden="1">
      <c r="A2815">
        <v>474058</v>
      </c>
      <c r="B2815" t="s">
        <v>2194</v>
      </c>
      <c r="C2815" s="3">
        <v>205832</v>
      </c>
      <c r="D2815">
        <v>14584</v>
      </c>
      <c r="E2815" t="s">
        <v>129</v>
      </c>
    </row>
    <row r="2816" spans="1:15" hidden="1">
      <c r="A2816">
        <v>914545</v>
      </c>
      <c r="B2816" t="s">
        <v>2193</v>
      </c>
      <c r="C2816" s="3">
        <v>205275</v>
      </c>
      <c r="D2816">
        <v>210</v>
      </c>
      <c r="E2816" t="s">
        <v>41</v>
      </c>
      <c r="N2816" t="s">
        <v>256</v>
      </c>
      <c r="O2816" s="28"/>
    </row>
    <row r="2817" spans="1:14" hidden="1">
      <c r="A2817">
        <v>639633</v>
      </c>
      <c r="B2817" t="s">
        <v>2192</v>
      </c>
      <c r="C2817" s="3">
        <v>205248</v>
      </c>
      <c r="D2817">
        <v>19674</v>
      </c>
      <c r="E2817" t="s">
        <v>164</v>
      </c>
    </row>
    <row r="2818" spans="1:14" hidden="1">
      <c r="A2818">
        <v>586027</v>
      </c>
      <c r="B2818" t="s">
        <v>2191</v>
      </c>
      <c r="C2818" s="3">
        <v>205178</v>
      </c>
      <c r="D2818">
        <v>9450</v>
      </c>
      <c r="E2818" t="s">
        <v>76</v>
      </c>
    </row>
    <row r="2819" spans="1:14" hidden="1">
      <c r="A2819">
        <v>567240</v>
      </c>
      <c r="B2819" t="s">
        <v>2190</v>
      </c>
      <c r="C2819" s="3">
        <v>205104</v>
      </c>
      <c r="D2819">
        <v>8118</v>
      </c>
      <c r="E2819" t="s">
        <v>139</v>
      </c>
    </row>
    <row r="2820" spans="1:14" hidden="1">
      <c r="A2820">
        <v>252658</v>
      </c>
      <c r="B2820" t="s">
        <v>1037</v>
      </c>
      <c r="C2820" s="3">
        <v>205103</v>
      </c>
      <c r="D2820">
        <v>12426</v>
      </c>
      <c r="E2820" t="s">
        <v>52</v>
      </c>
    </row>
    <row r="2821" spans="1:14" hidden="1">
      <c r="A2821">
        <v>934954</v>
      </c>
      <c r="B2821" t="s">
        <v>2189</v>
      </c>
      <c r="C2821" s="3">
        <v>204933</v>
      </c>
      <c r="D2821">
        <v>4551</v>
      </c>
      <c r="E2821" t="s">
        <v>71</v>
      </c>
    </row>
    <row r="2822" spans="1:14" hidden="1">
      <c r="A2822">
        <v>356659</v>
      </c>
      <c r="B2822" t="s">
        <v>2188</v>
      </c>
      <c r="C2822" s="3">
        <v>204861</v>
      </c>
      <c r="D2822">
        <v>4773</v>
      </c>
      <c r="E2822" t="s">
        <v>52</v>
      </c>
    </row>
    <row r="2823" spans="1:14" hidden="1">
      <c r="A2823">
        <v>388744</v>
      </c>
      <c r="B2823" t="s">
        <v>2187</v>
      </c>
      <c r="C2823" s="3">
        <v>204817</v>
      </c>
      <c r="D2823">
        <v>17622</v>
      </c>
      <c r="E2823" t="s">
        <v>474</v>
      </c>
    </row>
    <row r="2824" spans="1:14" hidden="1">
      <c r="A2824">
        <v>642437</v>
      </c>
      <c r="B2824" t="s">
        <v>2186</v>
      </c>
      <c r="C2824" s="3">
        <v>204622</v>
      </c>
      <c r="D2824">
        <v>898</v>
      </c>
      <c r="E2824" t="s">
        <v>106</v>
      </c>
      <c r="N2824" s="24" t="s">
        <v>192</v>
      </c>
    </row>
    <row r="2825" spans="1:14" hidden="1">
      <c r="A2825">
        <v>190648</v>
      </c>
      <c r="B2825" t="s">
        <v>2185</v>
      </c>
      <c r="C2825" s="3">
        <v>204445</v>
      </c>
      <c r="D2825">
        <v>14690</v>
      </c>
      <c r="E2825" t="s">
        <v>47</v>
      </c>
    </row>
    <row r="2826" spans="1:14" hidden="1">
      <c r="A2826">
        <v>712956</v>
      </c>
      <c r="B2826" t="s">
        <v>2184</v>
      </c>
      <c r="C2826" s="3">
        <v>204271</v>
      </c>
      <c r="D2826">
        <v>18514</v>
      </c>
      <c r="E2826" t="s">
        <v>39</v>
      </c>
    </row>
    <row r="2827" spans="1:14" hidden="1">
      <c r="A2827">
        <v>311939</v>
      </c>
      <c r="B2827" t="s">
        <v>666</v>
      </c>
      <c r="C2827" s="3">
        <v>204227</v>
      </c>
      <c r="D2827">
        <v>9326</v>
      </c>
      <c r="E2827" t="s">
        <v>336</v>
      </c>
    </row>
    <row r="2828" spans="1:14" hidden="1">
      <c r="A2828">
        <v>948036</v>
      </c>
      <c r="B2828" t="s">
        <v>2183</v>
      </c>
      <c r="C2828" s="3">
        <v>204066</v>
      </c>
      <c r="D2828">
        <v>11329</v>
      </c>
      <c r="E2828" t="s">
        <v>45</v>
      </c>
    </row>
    <row r="2829" spans="1:14" hidden="1">
      <c r="A2829">
        <v>969639</v>
      </c>
      <c r="B2829" t="s">
        <v>2182</v>
      </c>
      <c r="C2829" s="3">
        <v>203841</v>
      </c>
      <c r="D2829">
        <v>6794</v>
      </c>
      <c r="E2829" t="s">
        <v>164</v>
      </c>
    </row>
    <row r="2830" spans="1:14" hidden="1">
      <c r="A2830">
        <v>7045</v>
      </c>
      <c r="B2830" t="s">
        <v>612</v>
      </c>
      <c r="C2830" s="3">
        <v>203791</v>
      </c>
      <c r="D2830">
        <v>5779</v>
      </c>
      <c r="E2830" t="s">
        <v>41</v>
      </c>
    </row>
    <row r="2831" spans="1:14" hidden="1">
      <c r="A2831">
        <v>157744</v>
      </c>
      <c r="B2831" t="s">
        <v>2181</v>
      </c>
      <c r="C2831" s="3">
        <v>203283</v>
      </c>
      <c r="D2831">
        <v>15566</v>
      </c>
      <c r="E2831" t="s">
        <v>41</v>
      </c>
    </row>
    <row r="2832" spans="1:14" hidden="1">
      <c r="A2832">
        <v>152253</v>
      </c>
      <c r="B2832" t="s">
        <v>2180</v>
      </c>
      <c r="C2832" s="3">
        <v>203231</v>
      </c>
      <c r="D2832">
        <v>1913</v>
      </c>
      <c r="E2832" t="s">
        <v>66</v>
      </c>
    </row>
    <row r="2833" spans="1:5" hidden="1">
      <c r="A2833">
        <v>480723</v>
      </c>
      <c r="B2833" t="s">
        <v>2179</v>
      </c>
      <c r="C2833" s="3">
        <v>203154</v>
      </c>
      <c r="D2833">
        <v>6646</v>
      </c>
      <c r="E2833" t="s">
        <v>76</v>
      </c>
    </row>
    <row r="2834" spans="1:5" hidden="1">
      <c r="A2834">
        <v>872579</v>
      </c>
      <c r="B2834" t="s">
        <v>2178</v>
      </c>
      <c r="C2834" s="3">
        <v>203064</v>
      </c>
      <c r="D2834">
        <v>27752</v>
      </c>
      <c r="E2834" t="s">
        <v>336</v>
      </c>
    </row>
    <row r="2835" spans="1:5" hidden="1">
      <c r="A2835">
        <v>568939</v>
      </c>
      <c r="B2835" t="s">
        <v>2177</v>
      </c>
      <c r="C2835" s="3">
        <v>202876</v>
      </c>
      <c r="D2835">
        <v>16612</v>
      </c>
      <c r="E2835" t="s">
        <v>106</v>
      </c>
    </row>
    <row r="2836" spans="1:5" hidden="1">
      <c r="A2836">
        <v>864846</v>
      </c>
      <c r="B2836" t="s">
        <v>2176</v>
      </c>
      <c r="C2836" s="3">
        <v>202865</v>
      </c>
      <c r="D2836">
        <v>3854</v>
      </c>
      <c r="E2836" t="s">
        <v>131</v>
      </c>
    </row>
    <row r="2837" spans="1:5" hidden="1">
      <c r="A2837">
        <v>277277</v>
      </c>
      <c r="B2837" t="s">
        <v>2175</v>
      </c>
      <c r="C2837" s="3">
        <v>202614</v>
      </c>
      <c r="D2837">
        <v>30431</v>
      </c>
      <c r="E2837" t="s">
        <v>86</v>
      </c>
    </row>
    <row r="2838" spans="1:5" hidden="1">
      <c r="A2838">
        <v>3561771</v>
      </c>
      <c r="B2838" t="s">
        <v>2174</v>
      </c>
      <c r="C2838" s="3">
        <v>202466</v>
      </c>
      <c r="D2838">
        <v>58263</v>
      </c>
      <c r="E2838" t="s">
        <v>36</v>
      </c>
    </row>
    <row r="2839" spans="1:5" hidden="1">
      <c r="A2839">
        <v>3252</v>
      </c>
      <c r="B2839" t="s">
        <v>2173</v>
      </c>
      <c r="C2839" s="3">
        <v>202320</v>
      </c>
      <c r="D2839">
        <v>5410</v>
      </c>
      <c r="E2839" t="s">
        <v>43</v>
      </c>
    </row>
    <row r="2840" spans="1:5" hidden="1">
      <c r="A2840">
        <v>539377</v>
      </c>
      <c r="B2840" t="s">
        <v>2172</v>
      </c>
      <c r="C2840" s="3">
        <v>202197</v>
      </c>
      <c r="D2840">
        <v>32025</v>
      </c>
      <c r="E2840" t="s">
        <v>131</v>
      </c>
    </row>
    <row r="2841" spans="1:5" hidden="1">
      <c r="A2841">
        <v>441078</v>
      </c>
      <c r="B2841" t="s">
        <v>2171</v>
      </c>
      <c r="C2841" s="3">
        <v>202070</v>
      </c>
      <c r="D2841">
        <v>30819</v>
      </c>
      <c r="E2841" t="s">
        <v>45</v>
      </c>
    </row>
    <row r="2842" spans="1:5" hidden="1">
      <c r="A2842">
        <v>614948</v>
      </c>
      <c r="B2842" t="s">
        <v>2170</v>
      </c>
      <c r="C2842" s="3">
        <v>202031</v>
      </c>
      <c r="D2842">
        <v>14761</v>
      </c>
      <c r="E2842" t="s">
        <v>45</v>
      </c>
    </row>
    <row r="2843" spans="1:5" hidden="1">
      <c r="A2843">
        <v>3637706</v>
      </c>
      <c r="B2843" t="s">
        <v>2169</v>
      </c>
      <c r="C2843" s="3">
        <v>201834</v>
      </c>
      <c r="D2843">
        <v>58500</v>
      </c>
      <c r="E2843" t="s">
        <v>384</v>
      </c>
    </row>
    <row r="2844" spans="1:5" hidden="1">
      <c r="A2844">
        <v>794345</v>
      </c>
      <c r="B2844" t="s">
        <v>2168</v>
      </c>
      <c r="C2844" s="3">
        <v>201756</v>
      </c>
      <c r="D2844">
        <v>13753</v>
      </c>
      <c r="E2844" t="s">
        <v>47</v>
      </c>
    </row>
    <row r="2845" spans="1:5" hidden="1">
      <c r="A2845">
        <v>22730</v>
      </c>
      <c r="B2845" t="s">
        <v>2167</v>
      </c>
      <c r="C2845" s="3">
        <v>201736</v>
      </c>
      <c r="D2845">
        <v>2452</v>
      </c>
      <c r="E2845" t="s">
        <v>164</v>
      </c>
    </row>
    <row r="2846" spans="1:5" hidden="1">
      <c r="A2846">
        <v>229070</v>
      </c>
      <c r="B2846" t="s">
        <v>2166</v>
      </c>
      <c r="C2846" s="3">
        <v>201472</v>
      </c>
      <c r="D2846">
        <v>31406</v>
      </c>
      <c r="E2846" t="s">
        <v>384</v>
      </c>
    </row>
    <row r="2847" spans="1:5" hidden="1">
      <c r="A2847">
        <v>2735324</v>
      </c>
      <c r="B2847" t="s">
        <v>2165</v>
      </c>
      <c r="C2847" s="3">
        <v>201462</v>
      </c>
      <c r="D2847">
        <v>34944</v>
      </c>
      <c r="E2847" t="s">
        <v>474</v>
      </c>
    </row>
    <row r="2848" spans="1:5" hidden="1">
      <c r="A2848">
        <v>522669</v>
      </c>
      <c r="B2848" t="s">
        <v>2164</v>
      </c>
      <c r="C2848" s="3">
        <v>201434</v>
      </c>
      <c r="D2848">
        <v>17094</v>
      </c>
      <c r="E2848" t="s">
        <v>141</v>
      </c>
    </row>
    <row r="2849" spans="1:5" hidden="1">
      <c r="A2849">
        <v>796152</v>
      </c>
      <c r="B2849" t="s">
        <v>75</v>
      </c>
      <c r="C2849" s="3">
        <v>201422</v>
      </c>
      <c r="D2849">
        <v>17950</v>
      </c>
      <c r="E2849" t="s">
        <v>141</v>
      </c>
    </row>
    <row r="2850" spans="1:5" hidden="1">
      <c r="A2850">
        <v>530703</v>
      </c>
      <c r="B2850" t="s">
        <v>2163</v>
      </c>
      <c r="C2850" s="3">
        <v>201421</v>
      </c>
      <c r="D2850">
        <v>20931</v>
      </c>
      <c r="E2850" t="s">
        <v>951</v>
      </c>
    </row>
    <row r="2851" spans="1:5" hidden="1">
      <c r="A2851">
        <v>221775</v>
      </c>
      <c r="B2851" t="s">
        <v>2162</v>
      </c>
      <c r="C2851" s="3">
        <v>201400</v>
      </c>
      <c r="D2851">
        <v>31823</v>
      </c>
      <c r="E2851" t="s">
        <v>349</v>
      </c>
    </row>
    <row r="2852" spans="1:5" hidden="1">
      <c r="A2852">
        <v>2921211</v>
      </c>
      <c r="B2852" t="s">
        <v>2161</v>
      </c>
      <c r="C2852" s="3">
        <v>201374</v>
      </c>
      <c r="D2852">
        <v>35236</v>
      </c>
      <c r="E2852" t="s">
        <v>79</v>
      </c>
    </row>
    <row r="2853" spans="1:5" hidden="1">
      <c r="A2853">
        <v>991359</v>
      </c>
      <c r="B2853" t="s">
        <v>2160</v>
      </c>
      <c r="C2853" s="3">
        <v>201278</v>
      </c>
      <c r="D2853">
        <v>19349</v>
      </c>
      <c r="E2853" t="s">
        <v>71</v>
      </c>
    </row>
    <row r="2854" spans="1:5" hidden="1">
      <c r="A2854">
        <v>1429028</v>
      </c>
      <c r="B2854" t="s">
        <v>2159</v>
      </c>
      <c r="C2854" s="3">
        <v>201119</v>
      </c>
      <c r="D2854">
        <v>34456</v>
      </c>
      <c r="E2854" t="s">
        <v>141</v>
      </c>
    </row>
    <row r="2855" spans="1:5" hidden="1">
      <c r="A2855">
        <v>792659</v>
      </c>
      <c r="B2855" t="s">
        <v>2158</v>
      </c>
      <c r="C2855" s="3">
        <v>201052</v>
      </c>
      <c r="D2855">
        <v>3289</v>
      </c>
      <c r="E2855" t="s">
        <v>141</v>
      </c>
    </row>
    <row r="2856" spans="1:5" hidden="1">
      <c r="A2856">
        <v>112444</v>
      </c>
      <c r="B2856" t="s">
        <v>1610</v>
      </c>
      <c r="C2856" s="3">
        <v>201018</v>
      </c>
      <c r="D2856">
        <v>15121</v>
      </c>
      <c r="E2856" t="s">
        <v>145</v>
      </c>
    </row>
    <row r="2857" spans="1:5" hidden="1">
      <c r="A2857">
        <v>3270046</v>
      </c>
      <c r="B2857" t="s">
        <v>2157</v>
      </c>
      <c r="C2857" s="3">
        <v>200905</v>
      </c>
      <c r="D2857">
        <v>57892</v>
      </c>
      <c r="E2857" t="s">
        <v>136</v>
      </c>
    </row>
    <row r="2858" spans="1:5" hidden="1">
      <c r="A2858">
        <v>504535</v>
      </c>
      <c r="B2858" t="s">
        <v>2156</v>
      </c>
      <c r="C2858" s="3">
        <v>200650</v>
      </c>
      <c r="D2858">
        <v>23815</v>
      </c>
      <c r="E2858" t="s">
        <v>84</v>
      </c>
    </row>
    <row r="2859" spans="1:5" hidden="1">
      <c r="A2859">
        <v>347022</v>
      </c>
      <c r="B2859" t="s">
        <v>2155</v>
      </c>
      <c r="C2859" s="3">
        <v>200526</v>
      </c>
      <c r="D2859">
        <v>2107</v>
      </c>
      <c r="E2859" t="s">
        <v>275</v>
      </c>
    </row>
    <row r="2860" spans="1:5" hidden="1">
      <c r="A2860">
        <v>3468450</v>
      </c>
      <c r="B2860" t="s">
        <v>1130</v>
      </c>
      <c r="C2860" s="3">
        <v>200413</v>
      </c>
      <c r="D2860">
        <v>58377</v>
      </c>
      <c r="E2860" t="s">
        <v>349</v>
      </c>
    </row>
    <row r="2861" spans="1:5" hidden="1">
      <c r="A2861">
        <v>179148</v>
      </c>
      <c r="B2861" t="s">
        <v>2154</v>
      </c>
      <c r="C2861" s="3">
        <v>200375</v>
      </c>
      <c r="D2861">
        <v>10127</v>
      </c>
      <c r="E2861" t="s">
        <v>47</v>
      </c>
    </row>
    <row r="2862" spans="1:5" hidden="1">
      <c r="A2862">
        <v>828110</v>
      </c>
      <c r="B2862" t="s">
        <v>2153</v>
      </c>
      <c r="C2862" s="3">
        <v>200369</v>
      </c>
      <c r="D2862">
        <v>19978</v>
      </c>
      <c r="E2862" t="s">
        <v>1073</v>
      </c>
    </row>
    <row r="2863" spans="1:5" hidden="1">
      <c r="A2863">
        <v>810544</v>
      </c>
      <c r="B2863" t="s">
        <v>2152</v>
      </c>
      <c r="C2863" s="3">
        <v>199967</v>
      </c>
      <c r="D2863">
        <v>8511</v>
      </c>
      <c r="E2863" t="s">
        <v>47</v>
      </c>
    </row>
    <row r="2864" spans="1:5" hidden="1">
      <c r="A2864">
        <v>625140</v>
      </c>
      <c r="B2864" t="s">
        <v>2151</v>
      </c>
      <c r="C2864" s="3">
        <v>199658</v>
      </c>
      <c r="D2864">
        <v>5819</v>
      </c>
      <c r="E2864" t="s">
        <v>47</v>
      </c>
    </row>
    <row r="2865" spans="1:14" hidden="1">
      <c r="A2865">
        <v>888141</v>
      </c>
      <c r="B2865" t="s">
        <v>1690</v>
      </c>
      <c r="C2865" s="3">
        <v>199525</v>
      </c>
      <c r="D2865">
        <v>13737</v>
      </c>
      <c r="E2865" t="s">
        <v>47</v>
      </c>
    </row>
    <row r="2866" spans="1:14" hidden="1">
      <c r="A2866">
        <v>497851</v>
      </c>
      <c r="B2866" t="s">
        <v>751</v>
      </c>
      <c r="C2866" s="3">
        <v>199401</v>
      </c>
      <c r="D2866">
        <v>2391</v>
      </c>
      <c r="E2866" t="s">
        <v>175</v>
      </c>
    </row>
    <row r="2867" spans="1:14" hidden="1">
      <c r="A2867">
        <v>1016941</v>
      </c>
      <c r="B2867" t="s">
        <v>2150</v>
      </c>
      <c r="C2867" s="3">
        <v>199304</v>
      </c>
      <c r="D2867">
        <v>17128</v>
      </c>
      <c r="E2867" t="s">
        <v>145</v>
      </c>
    </row>
    <row r="2868" spans="1:14" hidden="1">
      <c r="A2868">
        <v>2107181</v>
      </c>
      <c r="B2868" t="s">
        <v>2149</v>
      </c>
      <c r="C2868" s="3">
        <v>199256</v>
      </c>
      <c r="D2868">
        <v>33831</v>
      </c>
      <c r="E2868" t="s">
        <v>76</v>
      </c>
    </row>
    <row r="2869" spans="1:14" hidden="1">
      <c r="A2869">
        <v>3384372</v>
      </c>
      <c r="B2869" t="s">
        <v>2148</v>
      </c>
      <c r="C2869" s="3">
        <v>199171</v>
      </c>
      <c r="D2869">
        <v>58107</v>
      </c>
      <c r="E2869" t="s">
        <v>71</v>
      </c>
    </row>
    <row r="2870" spans="1:14" hidden="1">
      <c r="A2870">
        <v>109453</v>
      </c>
      <c r="B2870" t="s">
        <v>2147</v>
      </c>
      <c r="C2870" s="3">
        <v>199126</v>
      </c>
      <c r="D2870">
        <v>496</v>
      </c>
      <c r="E2870" t="s">
        <v>118</v>
      </c>
      <c r="N2870" t="s">
        <v>192</v>
      </c>
    </row>
    <row r="2871" spans="1:14" hidden="1">
      <c r="A2871">
        <v>211338</v>
      </c>
      <c r="B2871" t="s">
        <v>2146</v>
      </c>
      <c r="C2871" s="3">
        <v>199092</v>
      </c>
      <c r="D2871">
        <v>22090</v>
      </c>
      <c r="E2871" t="s">
        <v>175</v>
      </c>
    </row>
    <row r="2872" spans="1:14" hidden="1">
      <c r="A2872">
        <v>240954</v>
      </c>
      <c r="B2872" t="s">
        <v>2145</v>
      </c>
      <c r="C2872" s="3">
        <v>199044</v>
      </c>
      <c r="D2872">
        <v>23430</v>
      </c>
      <c r="E2872" t="s">
        <v>141</v>
      </c>
    </row>
    <row r="2873" spans="1:14" hidden="1">
      <c r="A2873">
        <v>708379</v>
      </c>
      <c r="B2873" t="s">
        <v>1553</v>
      </c>
      <c r="C2873" s="3">
        <v>199021</v>
      </c>
      <c r="D2873">
        <v>28925</v>
      </c>
      <c r="E2873" t="s">
        <v>45</v>
      </c>
    </row>
    <row r="2874" spans="1:14" hidden="1">
      <c r="A2874">
        <v>126375</v>
      </c>
      <c r="B2874" t="s">
        <v>2144</v>
      </c>
      <c r="C2874" s="3">
        <v>198967</v>
      </c>
      <c r="D2874">
        <v>29772</v>
      </c>
      <c r="E2874" t="s">
        <v>79</v>
      </c>
    </row>
    <row r="2875" spans="1:14" hidden="1">
      <c r="A2875">
        <v>64552</v>
      </c>
      <c r="B2875" t="s">
        <v>2143</v>
      </c>
      <c r="C2875" s="3">
        <v>198963</v>
      </c>
      <c r="D2875">
        <v>11521</v>
      </c>
      <c r="E2875" t="s">
        <v>68</v>
      </c>
    </row>
    <row r="2876" spans="1:14" hidden="1">
      <c r="A2876">
        <v>567679</v>
      </c>
      <c r="B2876" t="s">
        <v>2142</v>
      </c>
      <c r="C2876" s="3">
        <v>198527</v>
      </c>
      <c r="D2876">
        <v>27965</v>
      </c>
      <c r="E2876" t="s">
        <v>76</v>
      </c>
    </row>
    <row r="2877" spans="1:14" hidden="1">
      <c r="A2877">
        <v>570558</v>
      </c>
      <c r="B2877" t="s">
        <v>2141</v>
      </c>
      <c r="C2877" s="3">
        <v>198446</v>
      </c>
      <c r="D2877">
        <v>1198</v>
      </c>
      <c r="E2877" t="s">
        <v>141</v>
      </c>
    </row>
    <row r="2878" spans="1:14" hidden="1">
      <c r="A2878">
        <v>273840</v>
      </c>
      <c r="B2878" t="s">
        <v>2140</v>
      </c>
      <c r="C2878" s="3">
        <v>198377</v>
      </c>
      <c r="D2878">
        <v>3846</v>
      </c>
      <c r="E2878" t="s">
        <v>45</v>
      </c>
    </row>
    <row r="2879" spans="1:14" hidden="1">
      <c r="A2879">
        <v>920210</v>
      </c>
      <c r="B2879" t="s">
        <v>2139</v>
      </c>
      <c r="C2879" s="3">
        <v>198115</v>
      </c>
      <c r="D2879">
        <v>7599</v>
      </c>
      <c r="E2879" t="s">
        <v>86</v>
      </c>
    </row>
    <row r="2880" spans="1:14" hidden="1">
      <c r="A2880">
        <v>411624</v>
      </c>
      <c r="B2880" t="s">
        <v>2138</v>
      </c>
      <c r="C2880" s="3">
        <v>198068</v>
      </c>
      <c r="D2880">
        <v>6700</v>
      </c>
      <c r="E2880" t="s">
        <v>76</v>
      </c>
    </row>
    <row r="2881" spans="1:14" hidden="1">
      <c r="A2881">
        <v>411062</v>
      </c>
      <c r="B2881" t="s">
        <v>2137</v>
      </c>
      <c r="C2881" s="3">
        <v>197765</v>
      </c>
      <c r="D2881">
        <v>5538</v>
      </c>
      <c r="E2881" t="s">
        <v>141</v>
      </c>
    </row>
    <row r="2882" spans="1:14" hidden="1">
      <c r="A2882">
        <v>807656</v>
      </c>
      <c r="B2882" t="s">
        <v>2136</v>
      </c>
      <c r="C2882" s="3">
        <v>197739</v>
      </c>
      <c r="D2882">
        <v>19679</v>
      </c>
      <c r="E2882" t="s">
        <v>68</v>
      </c>
    </row>
    <row r="2883" spans="1:14" hidden="1">
      <c r="A2883">
        <v>764816</v>
      </c>
      <c r="B2883" t="s">
        <v>2135</v>
      </c>
      <c r="C2883" s="3">
        <v>197606</v>
      </c>
      <c r="D2883">
        <v>20872</v>
      </c>
      <c r="E2883" t="s">
        <v>139</v>
      </c>
    </row>
    <row r="2884" spans="1:14" hidden="1">
      <c r="A2884">
        <v>997650</v>
      </c>
      <c r="B2884" t="s">
        <v>2134</v>
      </c>
      <c r="C2884" s="3">
        <v>197483</v>
      </c>
      <c r="D2884">
        <v>15142</v>
      </c>
      <c r="E2884" t="s">
        <v>71</v>
      </c>
    </row>
    <row r="2885" spans="1:14" hidden="1">
      <c r="A2885">
        <v>1397471</v>
      </c>
      <c r="B2885" t="s">
        <v>2133</v>
      </c>
      <c r="C2885" s="3">
        <v>197431</v>
      </c>
      <c r="D2885">
        <v>91280</v>
      </c>
      <c r="E2885" t="s">
        <v>131</v>
      </c>
    </row>
    <row r="2886" spans="1:14" hidden="1">
      <c r="A2886">
        <v>257756</v>
      </c>
      <c r="B2886" t="s">
        <v>2132</v>
      </c>
      <c r="C2886" s="3">
        <v>197150</v>
      </c>
      <c r="D2886">
        <v>23764</v>
      </c>
      <c r="E2886" t="s">
        <v>129</v>
      </c>
    </row>
    <row r="2887" spans="1:14" hidden="1">
      <c r="A2887">
        <v>145741</v>
      </c>
      <c r="B2887" t="s">
        <v>1302</v>
      </c>
      <c r="C2887" s="3">
        <v>197139</v>
      </c>
      <c r="D2887">
        <v>15610</v>
      </c>
      <c r="E2887" t="s">
        <v>47</v>
      </c>
    </row>
    <row r="2888" spans="1:14" hidden="1">
      <c r="A2888">
        <v>181963</v>
      </c>
      <c r="B2888" t="s">
        <v>2131</v>
      </c>
      <c r="C2888" s="3">
        <v>197116</v>
      </c>
      <c r="D2888">
        <v>5548</v>
      </c>
      <c r="E2888" t="s">
        <v>141</v>
      </c>
    </row>
    <row r="2889" spans="1:14" hidden="1">
      <c r="A2889">
        <v>646145</v>
      </c>
      <c r="B2889" t="s">
        <v>2130</v>
      </c>
      <c r="C2889" s="3">
        <v>196894</v>
      </c>
      <c r="D2889">
        <v>15708</v>
      </c>
      <c r="E2889" t="s">
        <v>139</v>
      </c>
    </row>
    <row r="2890" spans="1:14" hidden="1">
      <c r="A2890">
        <v>235231</v>
      </c>
      <c r="B2890" t="s">
        <v>2129</v>
      </c>
      <c r="C2890" s="3">
        <v>196736</v>
      </c>
      <c r="D2890">
        <v>6088</v>
      </c>
      <c r="E2890" t="s">
        <v>175</v>
      </c>
    </row>
    <row r="2891" spans="1:14" hidden="1">
      <c r="A2891">
        <v>933340</v>
      </c>
      <c r="B2891" t="s">
        <v>298</v>
      </c>
      <c r="C2891" s="3">
        <v>196412</v>
      </c>
      <c r="D2891">
        <v>15687</v>
      </c>
      <c r="E2891" t="s">
        <v>41</v>
      </c>
    </row>
    <row r="2892" spans="1:14" hidden="1">
      <c r="A2892">
        <v>432432</v>
      </c>
      <c r="B2892" t="s">
        <v>2128</v>
      </c>
      <c r="C2892" s="3">
        <v>196386</v>
      </c>
      <c r="D2892">
        <v>41</v>
      </c>
      <c r="E2892" t="s">
        <v>84</v>
      </c>
      <c r="N2892" t="s">
        <v>2127</v>
      </c>
    </row>
    <row r="2893" spans="1:14" hidden="1">
      <c r="A2893">
        <v>861658</v>
      </c>
      <c r="B2893" t="s">
        <v>2126</v>
      </c>
      <c r="C2893" s="3">
        <v>196280</v>
      </c>
      <c r="D2893">
        <v>5252</v>
      </c>
      <c r="E2893" t="s">
        <v>66</v>
      </c>
    </row>
    <row r="2894" spans="1:14" hidden="1">
      <c r="A2894">
        <v>3223417</v>
      </c>
      <c r="B2894" t="s">
        <v>854</v>
      </c>
      <c r="C2894" s="3">
        <v>196255</v>
      </c>
      <c r="D2894">
        <v>57644</v>
      </c>
      <c r="E2894" t="s">
        <v>66</v>
      </c>
    </row>
    <row r="2895" spans="1:14" hidden="1">
      <c r="A2895">
        <v>2860271</v>
      </c>
      <c r="B2895" t="s">
        <v>2125</v>
      </c>
      <c r="C2895" s="3">
        <v>195891</v>
      </c>
      <c r="D2895">
        <v>35480</v>
      </c>
      <c r="E2895" t="s">
        <v>66</v>
      </c>
    </row>
    <row r="2896" spans="1:14" hidden="1">
      <c r="A2896">
        <v>2735137</v>
      </c>
      <c r="B2896" t="s">
        <v>2124</v>
      </c>
      <c r="C2896" s="3">
        <v>195822</v>
      </c>
      <c r="D2896">
        <v>35031</v>
      </c>
      <c r="E2896" t="s">
        <v>47</v>
      </c>
    </row>
    <row r="2897" spans="1:14" hidden="1">
      <c r="A2897">
        <v>954671</v>
      </c>
      <c r="B2897" t="s">
        <v>1482</v>
      </c>
      <c r="C2897" s="3">
        <v>195772</v>
      </c>
      <c r="D2897">
        <v>31158</v>
      </c>
      <c r="E2897" t="s">
        <v>106</v>
      </c>
    </row>
    <row r="2898" spans="1:14" hidden="1">
      <c r="A2898">
        <v>3343146</v>
      </c>
      <c r="B2898" t="s">
        <v>2123</v>
      </c>
      <c r="C2898" s="3">
        <v>195688</v>
      </c>
      <c r="D2898">
        <v>57954</v>
      </c>
      <c r="E2898" t="s">
        <v>175</v>
      </c>
    </row>
    <row r="2899" spans="1:14" hidden="1">
      <c r="A2899">
        <v>266244</v>
      </c>
      <c r="B2899" t="s">
        <v>2122</v>
      </c>
      <c r="C2899" s="3">
        <v>195645</v>
      </c>
      <c r="D2899">
        <v>12706</v>
      </c>
      <c r="E2899" t="s">
        <v>45</v>
      </c>
    </row>
    <row r="2900" spans="1:14" hidden="1">
      <c r="A2900">
        <v>677448</v>
      </c>
      <c r="B2900" t="s">
        <v>75</v>
      </c>
      <c r="C2900" s="3">
        <v>195595</v>
      </c>
      <c r="D2900">
        <v>5821</v>
      </c>
      <c r="E2900" t="s">
        <v>47</v>
      </c>
    </row>
    <row r="2901" spans="1:14" hidden="1">
      <c r="A2901">
        <v>2505424</v>
      </c>
      <c r="B2901" t="s">
        <v>2121</v>
      </c>
      <c r="C2901" s="3">
        <v>195437</v>
      </c>
      <c r="D2901">
        <v>34240</v>
      </c>
      <c r="E2901" t="s">
        <v>145</v>
      </c>
    </row>
    <row r="2902" spans="1:14" hidden="1">
      <c r="A2902">
        <v>805250</v>
      </c>
      <c r="B2902" t="s">
        <v>2120</v>
      </c>
      <c r="C2902" s="3">
        <v>195373</v>
      </c>
      <c r="D2902">
        <v>14420</v>
      </c>
      <c r="E2902" t="s">
        <v>52</v>
      </c>
    </row>
    <row r="2903" spans="1:14" hidden="1">
      <c r="A2903">
        <v>2729677</v>
      </c>
      <c r="B2903" t="s">
        <v>2119</v>
      </c>
      <c r="C2903" s="3">
        <v>195373</v>
      </c>
      <c r="D2903">
        <v>34710</v>
      </c>
      <c r="E2903" t="s">
        <v>76</v>
      </c>
    </row>
    <row r="2904" spans="1:14" hidden="1">
      <c r="A2904">
        <v>2992501</v>
      </c>
      <c r="B2904" t="s">
        <v>2118</v>
      </c>
      <c r="C2904" s="3">
        <v>195353</v>
      </c>
      <c r="D2904">
        <v>35027</v>
      </c>
      <c r="E2904" t="s">
        <v>79</v>
      </c>
    </row>
    <row r="2905" spans="1:14" hidden="1">
      <c r="A2905">
        <v>2775151</v>
      </c>
      <c r="B2905" t="s">
        <v>2117</v>
      </c>
      <c r="C2905" s="3">
        <v>195255</v>
      </c>
      <c r="D2905">
        <v>35029</v>
      </c>
      <c r="E2905" t="s">
        <v>79</v>
      </c>
    </row>
    <row r="2906" spans="1:14" hidden="1">
      <c r="A2906">
        <v>457060</v>
      </c>
      <c r="B2906" t="s">
        <v>2116</v>
      </c>
      <c r="C2906" s="3">
        <v>195044</v>
      </c>
      <c r="D2906">
        <v>22526</v>
      </c>
      <c r="E2906" t="s">
        <v>141</v>
      </c>
    </row>
    <row r="2907" spans="1:14" hidden="1">
      <c r="A2907">
        <v>194440</v>
      </c>
      <c r="B2907" t="s">
        <v>2115</v>
      </c>
      <c r="C2907" s="3">
        <v>194995</v>
      </c>
      <c r="D2907">
        <v>231</v>
      </c>
      <c r="E2907" t="s">
        <v>47</v>
      </c>
      <c r="N2907" s="24" t="s">
        <v>192</v>
      </c>
    </row>
    <row r="2908" spans="1:14" hidden="1">
      <c r="A2908">
        <v>1017957</v>
      </c>
      <c r="B2908" t="s">
        <v>2114</v>
      </c>
      <c r="C2908" s="3">
        <v>194733</v>
      </c>
      <c r="D2908">
        <v>10976</v>
      </c>
      <c r="E2908" t="s">
        <v>66</v>
      </c>
    </row>
    <row r="2909" spans="1:14" hidden="1">
      <c r="A2909">
        <v>2232757</v>
      </c>
      <c r="B2909" t="s">
        <v>2113</v>
      </c>
      <c r="C2909" s="3">
        <v>194466</v>
      </c>
      <c r="D2909">
        <v>33926</v>
      </c>
      <c r="E2909" t="s">
        <v>474</v>
      </c>
    </row>
    <row r="2910" spans="1:14" hidden="1">
      <c r="A2910">
        <v>2921659</v>
      </c>
      <c r="B2910" t="s">
        <v>2112</v>
      </c>
      <c r="C2910" s="3">
        <v>194274</v>
      </c>
      <c r="D2910">
        <v>35164</v>
      </c>
      <c r="E2910" t="s">
        <v>384</v>
      </c>
    </row>
    <row r="2911" spans="1:14" hidden="1">
      <c r="A2911">
        <v>791072</v>
      </c>
      <c r="B2911" t="s">
        <v>2111</v>
      </c>
      <c r="C2911" s="3">
        <v>194240</v>
      </c>
      <c r="D2911">
        <v>31043</v>
      </c>
      <c r="E2911" t="s">
        <v>141</v>
      </c>
    </row>
    <row r="2912" spans="1:14" hidden="1">
      <c r="A2912">
        <v>3232370</v>
      </c>
      <c r="B2912" t="s">
        <v>2110</v>
      </c>
      <c r="C2912" s="3">
        <v>194180</v>
      </c>
      <c r="D2912">
        <v>57694</v>
      </c>
      <c r="E2912" t="s">
        <v>79</v>
      </c>
    </row>
    <row r="2913" spans="1:5" hidden="1">
      <c r="A2913">
        <v>3671997</v>
      </c>
      <c r="B2913" t="s">
        <v>2109</v>
      </c>
      <c r="C2913" s="3">
        <v>193882</v>
      </c>
      <c r="D2913">
        <v>58584</v>
      </c>
      <c r="E2913" t="s">
        <v>79</v>
      </c>
    </row>
    <row r="2914" spans="1:5" hidden="1">
      <c r="A2914">
        <v>1492817</v>
      </c>
      <c r="B2914" t="s">
        <v>2108</v>
      </c>
      <c r="C2914" s="3">
        <v>193853</v>
      </c>
      <c r="D2914">
        <v>18474</v>
      </c>
      <c r="E2914" t="s">
        <v>52</v>
      </c>
    </row>
    <row r="2915" spans="1:5" hidden="1">
      <c r="A2915">
        <v>602543</v>
      </c>
      <c r="B2915" t="s">
        <v>2107</v>
      </c>
      <c r="C2915" s="3">
        <v>193834</v>
      </c>
      <c r="D2915">
        <v>10829</v>
      </c>
      <c r="E2915" t="s">
        <v>45</v>
      </c>
    </row>
    <row r="2916" spans="1:5" hidden="1">
      <c r="A2916">
        <v>2233875</v>
      </c>
      <c r="B2916" t="s">
        <v>2106</v>
      </c>
      <c r="C2916" s="3">
        <v>193785</v>
      </c>
      <c r="D2916">
        <v>33959</v>
      </c>
      <c r="E2916" t="s">
        <v>349</v>
      </c>
    </row>
    <row r="2917" spans="1:5" hidden="1">
      <c r="A2917">
        <v>247551</v>
      </c>
      <c r="B2917" t="s">
        <v>1668</v>
      </c>
      <c r="C2917" s="3">
        <v>193763</v>
      </c>
      <c r="D2917">
        <v>3017</v>
      </c>
      <c r="E2917" t="s">
        <v>129</v>
      </c>
    </row>
    <row r="2918" spans="1:5" hidden="1">
      <c r="A2918">
        <v>94755</v>
      </c>
      <c r="B2918" t="s">
        <v>2105</v>
      </c>
      <c r="C2918" s="3">
        <v>193656</v>
      </c>
      <c r="D2918">
        <v>1169</v>
      </c>
      <c r="E2918" t="s">
        <v>197</v>
      </c>
    </row>
    <row r="2919" spans="1:5" hidden="1">
      <c r="A2919">
        <v>3368925</v>
      </c>
      <c r="B2919" t="s">
        <v>2104</v>
      </c>
      <c r="C2919" s="3">
        <v>193627</v>
      </c>
      <c r="D2919">
        <v>58668</v>
      </c>
      <c r="E2919" t="s">
        <v>36</v>
      </c>
    </row>
    <row r="2920" spans="1:5" hidden="1">
      <c r="A2920">
        <v>723868</v>
      </c>
      <c r="B2920" t="s">
        <v>2103</v>
      </c>
      <c r="C2920" s="3">
        <v>193521</v>
      </c>
      <c r="D2920">
        <v>18132</v>
      </c>
      <c r="E2920" t="s">
        <v>141</v>
      </c>
    </row>
    <row r="2921" spans="1:5" hidden="1">
      <c r="A2921">
        <v>723653</v>
      </c>
      <c r="B2921" t="s">
        <v>2102</v>
      </c>
      <c r="C2921" s="3">
        <v>193497</v>
      </c>
      <c r="D2921">
        <v>2249</v>
      </c>
      <c r="E2921" t="s">
        <v>39</v>
      </c>
    </row>
    <row r="2922" spans="1:5" hidden="1">
      <c r="A2922">
        <v>939070</v>
      </c>
      <c r="B2922" t="s">
        <v>2101</v>
      </c>
      <c r="C2922" s="3">
        <v>193087</v>
      </c>
      <c r="D2922">
        <v>28167</v>
      </c>
      <c r="E2922" t="s">
        <v>134</v>
      </c>
    </row>
    <row r="2923" spans="1:5" hidden="1">
      <c r="A2923">
        <v>806220</v>
      </c>
      <c r="B2923" t="s">
        <v>2100</v>
      </c>
      <c r="C2923" s="3">
        <v>193039</v>
      </c>
      <c r="D2923">
        <v>17953</v>
      </c>
      <c r="E2923" t="s">
        <v>275</v>
      </c>
    </row>
    <row r="2924" spans="1:5" hidden="1">
      <c r="A2924">
        <v>177443</v>
      </c>
      <c r="B2924" t="s">
        <v>2099</v>
      </c>
      <c r="C2924" s="3">
        <v>193012</v>
      </c>
      <c r="D2924">
        <v>17572</v>
      </c>
      <c r="E2924" t="s">
        <v>45</v>
      </c>
    </row>
    <row r="2925" spans="1:5" hidden="1">
      <c r="A2925">
        <v>2615220</v>
      </c>
      <c r="B2925" t="s">
        <v>2098</v>
      </c>
      <c r="C2925" s="3">
        <v>192799</v>
      </c>
      <c r="D2925">
        <v>34610</v>
      </c>
      <c r="E2925" t="s">
        <v>71</v>
      </c>
    </row>
    <row r="2926" spans="1:5" hidden="1">
      <c r="A2926">
        <v>79855</v>
      </c>
      <c r="B2926" t="s">
        <v>2097</v>
      </c>
      <c r="C2926" s="3">
        <v>192636</v>
      </c>
      <c r="D2926">
        <v>5396</v>
      </c>
      <c r="E2926" t="s">
        <v>43</v>
      </c>
    </row>
    <row r="2927" spans="1:5" hidden="1">
      <c r="A2927">
        <v>992851</v>
      </c>
      <c r="B2927" t="s">
        <v>2096</v>
      </c>
      <c r="C2927" s="3">
        <v>192626</v>
      </c>
      <c r="D2927">
        <v>8942</v>
      </c>
      <c r="E2927" t="s">
        <v>136</v>
      </c>
    </row>
    <row r="2928" spans="1:5" hidden="1">
      <c r="A2928">
        <v>2577739</v>
      </c>
      <c r="B2928" t="s">
        <v>2095</v>
      </c>
      <c r="C2928" s="3">
        <v>192563</v>
      </c>
      <c r="D2928">
        <v>34457</v>
      </c>
      <c r="E2928" t="s">
        <v>175</v>
      </c>
    </row>
    <row r="2929" spans="1:5" hidden="1">
      <c r="A2929">
        <v>850456</v>
      </c>
      <c r="B2929" t="s">
        <v>2094</v>
      </c>
      <c r="C2929" s="3">
        <v>192530</v>
      </c>
      <c r="D2929">
        <v>17317</v>
      </c>
      <c r="E2929" t="s">
        <v>52</v>
      </c>
    </row>
    <row r="2930" spans="1:5" hidden="1">
      <c r="A2930">
        <v>2562137</v>
      </c>
      <c r="B2930" t="s">
        <v>2093</v>
      </c>
      <c r="C2930" s="3">
        <v>192222</v>
      </c>
      <c r="D2930">
        <v>34407</v>
      </c>
      <c r="E2930" t="s">
        <v>47</v>
      </c>
    </row>
    <row r="2931" spans="1:5" hidden="1">
      <c r="A2931">
        <v>537243</v>
      </c>
      <c r="B2931" t="s">
        <v>119</v>
      </c>
      <c r="C2931" s="3">
        <v>192193</v>
      </c>
      <c r="D2931">
        <v>5797</v>
      </c>
      <c r="E2931" t="s">
        <v>47</v>
      </c>
    </row>
    <row r="2932" spans="1:5" hidden="1">
      <c r="A2932">
        <v>228345</v>
      </c>
      <c r="B2932" t="s">
        <v>2092</v>
      </c>
      <c r="C2932" s="3">
        <v>192155</v>
      </c>
      <c r="D2932">
        <v>9529</v>
      </c>
      <c r="E2932" t="s">
        <v>145</v>
      </c>
    </row>
    <row r="2933" spans="1:5" hidden="1">
      <c r="A2933">
        <v>349343</v>
      </c>
      <c r="B2933" t="s">
        <v>2091</v>
      </c>
      <c r="C2933" s="3">
        <v>192075</v>
      </c>
      <c r="D2933">
        <v>10460</v>
      </c>
      <c r="E2933" t="s">
        <v>45</v>
      </c>
    </row>
    <row r="2934" spans="1:5" hidden="1">
      <c r="A2934">
        <v>3022610</v>
      </c>
      <c r="B2934" t="s">
        <v>2090</v>
      </c>
      <c r="C2934" s="3">
        <v>191909</v>
      </c>
      <c r="D2934">
        <v>57280</v>
      </c>
      <c r="E2934" t="s">
        <v>129</v>
      </c>
    </row>
    <row r="2935" spans="1:5" hidden="1">
      <c r="A2935">
        <v>568135</v>
      </c>
      <c r="B2935" t="s">
        <v>2089</v>
      </c>
      <c r="C2935" s="3">
        <v>191693</v>
      </c>
      <c r="D2935">
        <v>9080</v>
      </c>
      <c r="E2935" t="s">
        <v>45</v>
      </c>
    </row>
    <row r="2936" spans="1:5" hidden="1">
      <c r="A2936">
        <v>3429282</v>
      </c>
      <c r="B2936" t="s">
        <v>2088</v>
      </c>
      <c r="C2936" s="3">
        <v>191667</v>
      </c>
      <c r="D2936">
        <v>58152</v>
      </c>
      <c r="E2936" t="s">
        <v>349</v>
      </c>
    </row>
    <row r="2937" spans="1:5" hidden="1">
      <c r="A2937">
        <v>368951</v>
      </c>
      <c r="B2937" t="s">
        <v>2087</v>
      </c>
      <c r="C2937" s="3">
        <v>191653</v>
      </c>
      <c r="D2937">
        <v>17832</v>
      </c>
      <c r="E2937" t="s">
        <v>52</v>
      </c>
    </row>
    <row r="2938" spans="1:5" hidden="1">
      <c r="A2938">
        <v>830113</v>
      </c>
      <c r="B2938" t="s">
        <v>2086</v>
      </c>
      <c r="C2938" s="3">
        <v>191538</v>
      </c>
      <c r="D2938">
        <v>13209</v>
      </c>
      <c r="E2938" t="s">
        <v>76</v>
      </c>
    </row>
    <row r="2939" spans="1:5" hidden="1">
      <c r="A2939">
        <v>2769570</v>
      </c>
      <c r="B2939" t="s">
        <v>2085</v>
      </c>
      <c r="C2939" s="3">
        <v>191537</v>
      </c>
      <c r="D2939">
        <v>35084</v>
      </c>
      <c r="E2939" t="s">
        <v>131</v>
      </c>
    </row>
    <row r="2940" spans="1:5" hidden="1">
      <c r="A2940">
        <v>979133</v>
      </c>
      <c r="B2940" t="s">
        <v>2084</v>
      </c>
      <c r="C2940" s="3">
        <v>191098</v>
      </c>
      <c r="D2940">
        <v>11734</v>
      </c>
      <c r="E2940" t="s">
        <v>45</v>
      </c>
    </row>
    <row r="2941" spans="1:5" hidden="1">
      <c r="A2941">
        <v>962256</v>
      </c>
      <c r="B2941" t="s">
        <v>2083</v>
      </c>
      <c r="C2941" s="3">
        <v>190900</v>
      </c>
      <c r="D2941">
        <v>15158</v>
      </c>
      <c r="E2941" t="s">
        <v>145</v>
      </c>
    </row>
    <row r="2942" spans="1:5" hidden="1">
      <c r="A2942">
        <v>3312124</v>
      </c>
      <c r="B2942" t="s">
        <v>1084</v>
      </c>
      <c r="C2942" s="3">
        <v>190542</v>
      </c>
      <c r="D2942">
        <v>58000</v>
      </c>
      <c r="E2942" t="s">
        <v>52</v>
      </c>
    </row>
    <row r="2943" spans="1:5" hidden="1">
      <c r="A2943">
        <v>860147</v>
      </c>
      <c r="B2943" t="s">
        <v>2082</v>
      </c>
      <c r="C2943" s="3">
        <v>190445</v>
      </c>
      <c r="D2943">
        <v>3720</v>
      </c>
      <c r="E2943" t="s">
        <v>45</v>
      </c>
    </row>
    <row r="2944" spans="1:5" hidden="1">
      <c r="A2944">
        <v>438434</v>
      </c>
      <c r="B2944" t="s">
        <v>2081</v>
      </c>
      <c r="C2944" s="3">
        <v>190437</v>
      </c>
      <c r="D2944">
        <v>5600</v>
      </c>
      <c r="E2944" t="s">
        <v>84</v>
      </c>
    </row>
    <row r="2945" spans="1:5" hidden="1">
      <c r="A2945">
        <v>857455</v>
      </c>
      <c r="B2945" t="s">
        <v>2080</v>
      </c>
      <c r="C2945" s="3">
        <v>190437</v>
      </c>
      <c r="D2945">
        <v>18216</v>
      </c>
      <c r="E2945" t="s">
        <v>141</v>
      </c>
    </row>
    <row r="2946" spans="1:5" hidden="1">
      <c r="A2946">
        <v>571920</v>
      </c>
      <c r="B2946" t="s">
        <v>2079</v>
      </c>
      <c r="C2946" s="3">
        <v>190343</v>
      </c>
      <c r="D2946">
        <v>6671</v>
      </c>
      <c r="E2946" t="s">
        <v>76</v>
      </c>
    </row>
    <row r="2947" spans="1:5" hidden="1">
      <c r="A2947">
        <v>729178</v>
      </c>
      <c r="B2947" t="s">
        <v>2078</v>
      </c>
      <c r="C2947" s="3">
        <v>190310</v>
      </c>
      <c r="D2947">
        <v>31905</v>
      </c>
      <c r="E2947" t="s">
        <v>141</v>
      </c>
    </row>
    <row r="2948" spans="1:5" hidden="1">
      <c r="A2948">
        <v>452841</v>
      </c>
      <c r="B2948" t="s">
        <v>2077</v>
      </c>
      <c r="C2948" s="3">
        <v>190215</v>
      </c>
      <c r="D2948">
        <v>12087</v>
      </c>
      <c r="E2948" t="s">
        <v>45</v>
      </c>
    </row>
    <row r="2949" spans="1:5" hidden="1">
      <c r="A2949">
        <v>67142</v>
      </c>
      <c r="B2949" t="s">
        <v>198</v>
      </c>
      <c r="C2949" s="3">
        <v>189980</v>
      </c>
      <c r="D2949">
        <v>13113</v>
      </c>
      <c r="E2949" t="s">
        <v>41</v>
      </c>
    </row>
    <row r="2950" spans="1:5" hidden="1">
      <c r="A2950">
        <v>640442</v>
      </c>
      <c r="B2950" t="s">
        <v>468</v>
      </c>
      <c r="C2950" s="3">
        <v>189972</v>
      </c>
      <c r="D2950">
        <v>8752</v>
      </c>
      <c r="E2950" t="s">
        <v>47</v>
      </c>
    </row>
    <row r="2951" spans="1:5" hidden="1">
      <c r="A2951">
        <v>349129</v>
      </c>
      <c r="B2951" t="s">
        <v>547</v>
      </c>
      <c r="C2951" s="3">
        <v>189929</v>
      </c>
      <c r="D2951">
        <v>14642</v>
      </c>
      <c r="E2951" t="s">
        <v>275</v>
      </c>
    </row>
    <row r="2952" spans="1:5" hidden="1">
      <c r="A2952">
        <v>443148</v>
      </c>
      <c r="B2952" t="s">
        <v>2076</v>
      </c>
      <c r="C2952" s="3">
        <v>189852</v>
      </c>
      <c r="D2952">
        <v>1847</v>
      </c>
      <c r="E2952" t="s">
        <v>41</v>
      </c>
    </row>
    <row r="2953" spans="1:5" hidden="1">
      <c r="A2953">
        <v>64730</v>
      </c>
      <c r="B2953" t="s">
        <v>113</v>
      </c>
      <c r="C2953" s="3">
        <v>189814</v>
      </c>
      <c r="D2953">
        <v>9069</v>
      </c>
      <c r="E2953" t="s">
        <v>79</v>
      </c>
    </row>
    <row r="2954" spans="1:5" hidden="1">
      <c r="A2954">
        <v>424352</v>
      </c>
      <c r="B2954" t="s">
        <v>2075</v>
      </c>
      <c r="C2954" s="3">
        <v>189734</v>
      </c>
      <c r="D2954">
        <v>22381</v>
      </c>
      <c r="E2954" t="s">
        <v>141</v>
      </c>
    </row>
    <row r="2955" spans="1:5" hidden="1">
      <c r="A2955">
        <v>946555</v>
      </c>
      <c r="B2955" t="s">
        <v>2074</v>
      </c>
      <c r="C2955" s="3">
        <v>189632</v>
      </c>
      <c r="D2955">
        <v>24305</v>
      </c>
      <c r="E2955" t="s">
        <v>141</v>
      </c>
    </row>
    <row r="2956" spans="1:5" hidden="1">
      <c r="A2956">
        <v>513546</v>
      </c>
      <c r="B2956" t="s">
        <v>2073</v>
      </c>
      <c r="C2956" s="3">
        <v>189619</v>
      </c>
      <c r="D2956">
        <v>3821</v>
      </c>
      <c r="E2956" t="s">
        <v>45</v>
      </c>
    </row>
    <row r="2957" spans="1:5" hidden="1">
      <c r="A2957">
        <v>25647</v>
      </c>
      <c r="B2957" t="s">
        <v>2072</v>
      </c>
      <c r="C2957" s="3">
        <v>189417</v>
      </c>
      <c r="D2957">
        <v>22536</v>
      </c>
      <c r="E2957" t="s">
        <v>45</v>
      </c>
    </row>
    <row r="2958" spans="1:5" hidden="1">
      <c r="A2958">
        <v>597452</v>
      </c>
      <c r="B2958" t="s">
        <v>2071</v>
      </c>
      <c r="C2958" s="3">
        <v>189318</v>
      </c>
      <c r="D2958">
        <v>19234</v>
      </c>
      <c r="E2958" t="s">
        <v>336</v>
      </c>
    </row>
    <row r="2959" spans="1:5" hidden="1">
      <c r="A2959">
        <v>324854</v>
      </c>
      <c r="B2959" t="s">
        <v>2070</v>
      </c>
      <c r="C2959" s="3">
        <v>189305</v>
      </c>
      <c r="D2959">
        <v>1468</v>
      </c>
      <c r="E2959" t="s">
        <v>175</v>
      </c>
    </row>
    <row r="2960" spans="1:5" hidden="1">
      <c r="A2960">
        <v>828174</v>
      </c>
      <c r="B2960" t="s">
        <v>2069</v>
      </c>
      <c r="C2960" s="3">
        <v>189219</v>
      </c>
      <c r="D2960">
        <v>29164</v>
      </c>
      <c r="E2960" t="s">
        <v>79</v>
      </c>
    </row>
    <row r="2961" spans="1:5" hidden="1">
      <c r="A2961">
        <v>275255</v>
      </c>
      <c r="B2961" t="s">
        <v>2068</v>
      </c>
      <c r="C2961" s="3">
        <v>189105</v>
      </c>
      <c r="D2961">
        <v>19274</v>
      </c>
      <c r="E2961" t="s">
        <v>43</v>
      </c>
    </row>
    <row r="2962" spans="1:5" hidden="1">
      <c r="A2962">
        <v>917854</v>
      </c>
      <c r="B2962" t="s">
        <v>1205</v>
      </c>
      <c r="C2962" s="3">
        <v>188923</v>
      </c>
      <c r="D2962">
        <v>5186</v>
      </c>
      <c r="E2962" t="s">
        <v>66</v>
      </c>
    </row>
    <row r="2963" spans="1:5" hidden="1">
      <c r="A2963">
        <v>467470</v>
      </c>
      <c r="B2963" t="s">
        <v>2067</v>
      </c>
      <c r="C2963" s="3">
        <v>188835</v>
      </c>
      <c r="D2963">
        <v>28425</v>
      </c>
      <c r="E2963" t="s">
        <v>45</v>
      </c>
    </row>
    <row r="2964" spans="1:5" hidden="1">
      <c r="A2964">
        <v>788559</v>
      </c>
      <c r="B2964" t="s">
        <v>2066</v>
      </c>
      <c r="C2964" s="3">
        <v>188806</v>
      </c>
      <c r="D2964">
        <v>12602</v>
      </c>
      <c r="E2964" t="s">
        <v>52</v>
      </c>
    </row>
    <row r="2965" spans="1:5" hidden="1">
      <c r="A2965">
        <v>225157</v>
      </c>
      <c r="B2965" t="s">
        <v>2065</v>
      </c>
      <c r="C2965" s="3">
        <v>188654</v>
      </c>
      <c r="D2965">
        <v>8867</v>
      </c>
      <c r="E2965" t="s">
        <v>66</v>
      </c>
    </row>
    <row r="2966" spans="1:5" hidden="1">
      <c r="A2966">
        <v>160454</v>
      </c>
      <c r="B2966" t="s">
        <v>2064</v>
      </c>
      <c r="C2966" s="3">
        <v>188589</v>
      </c>
      <c r="D2966">
        <v>3087</v>
      </c>
      <c r="E2966" t="s">
        <v>141</v>
      </c>
    </row>
    <row r="2967" spans="1:5" hidden="1">
      <c r="A2967">
        <v>780955</v>
      </c>
      <c r="B2967" t="s">
        <v>2063</v>
      </c>
      <c r="C2967" s="3">
        <v>188327</v>
      </c>
      <c r="D2967">
        <v>10384</v>
      </c>
      <c r="E2967" t="s">
        <v>145</v>
      </c>
    </row>
    <row r="2968" spans="1:5" hidden="1">
      <c r="A2968">
        <v>514936</v>
      </c>
      <c r="B2968" t="s">
        <v>2062</v>
      </c>
      <c r="C2968" s="3">
        <v>188279</v>
      </c>
      <c r="D2968">
        <v>22138</v>
      </c>
      <c r="E2968" t="s">
        <v>79</v>
      </c>
    </row>
    <row r="2969" spans="1:5" hidden="1">
      <c r="A2969">
        <v>143952</v>
      </c>
      <c r="B2969" t="s">
        <v>2061</v>
      </c>
      <c r="C2969" s="3">
        <v>188232</v>
      </c>
      <c r="D2969">
        <v>5336</v>
      </c>
      <c r="E2969" t="s">
        <v>145</v>
      </c>
    </row>
    <row r="2970" spans="1:5" hidden="1">
      <c r="A2970">
        <v>918879</v>
      </c>
      <c r="B2970" t="s">
        <v>2060</v>
      </c>
      <c r="C2970" s="3">
        <v>188220</v>
      </c>
      <c r="D2970">
        <v>29907</v>
      </c>
      <c r="E2970" t="s">
        <v>41</v>
      </c>
    </row>
    <row r="2971" spans="1:5" hidden="1">
      <c r="A2971">
        <v>646444</v>
      </c>
      <c r="B2971" t="s">
        <v>2059</v>
      </c>
      <c r="C2971" s="3">
        <v>188167</v>
      </c>
      <c r="D2971">
        <v>18641</v>
      </c>
      <c r="E2971" t="s">
        <v>45</v>
      </c>
    </row>
    <row r="2972" spans="1:5" hidden="1">
      <c r="A2972">
        <v>943974</v>
      </c>
      <c r="B2972" t="s">
        <v>2058</v>
      </c>
      <c r="C2972" s="3">
        <v>187923</v>
      </c>
      <c r="D2972">
        <v>31077</v>
      </c>
      <c r="E2972" t="s">
        <v>34</v>
      </c>
    </row>
    <row r="2973" spans="1:5" hidden="1">
      <c r="A2973">
        <v>481159</v>
      </c>
      <c r="B2973" t="s">
        <v>2057</v>
      </c>
      <c r="C2973" s="3">
        <v>187593</v>
      </c>
      <c r="D2973">
        <v>22600</v>
      </c>
      <c r="E2973" t="s">
        <v>39</v>
      </c>
    </row>
    <row r="2974" spans="1:5" hidden="1">
      <c r="A2974">
        <v>3592047</v>
      </c>
      <c r="B2974" t="s">
        <v>2056</v>
      </c>
      <c r="C2974" s="3">
        <v>187526</v>
      </c>
      <c r="D2974">
        <v>58405</v>
      </c>
      <c r="E2974" t="s">
        <v>912</v>
      </c>
    </row>
    <row r="2975" spans="1:5" hidden="1">
      <c r="A2975">
        <v>920733</v>
      </c>
      <c r="B2975" t="s">
        <v>2055</v>
      </c>
      <c r="C2975" s="3">
        <v>187309</v>
      </c>
      <c r="D2975">
        <v>10853</v>
      </c>
      <c r="E2975" t="s">
        <v>45</v>
      </c>
    </row>
    <row r="2976" spans="1:5" hidden="1">
      <c r="A2976">
        <v>2973386</v>
      </c>
      <c r="B2976" t="s">
        <v>2054</v>
      </c>
      <c r="C2976" s="3">
        <v>187261</v>
      </c>
      <c r="D2976">
        <v>35388</v>
      </c>
      <c r="E2976" t="s">
        <v>86</v>
      </c>
    </row>
    <row r="2977" spans="1:5" hidden="1">
      <c r="A2977">
        <v>303701</v>
      </c>
      <c r="B2977" t="s">
        <v>2053</v>
      </c>
      <c r="C2977" s="3">
        <v>187048</v>
      </c>
      <c r="D2977">
        <v>14136</v>
      </c>
      <c r="E2977" t="s">
        <v>810</v>
      </c>
    </row>
    <row r="2978" spans="1:5" hidden="1">
      <c r="A2978">
        <v>45047</v>
      </c>
      <c r="B2978" t="s">
        <v>2052</v>
      </c>
      <c r="C2978" s="3">
        <v>187002</v>
      </c>
      <c r="D2978">
        <v>14534</v>
      </c>
      <c r="E2978" t="s">
        <v>131</v>
      </c>
    </row>
    <row r="2979" spans="1:5" hidden="1">
      <c r="A2979">
        <v>936640</v>
      </c>
      <c r="B2979" t="s">
        <v>2051</v>
      </c>
      <c r="C2979" s="3">
        <v>186771</v>
      </c>
      <c r="D2979">
        <v>10118</v>
      </c>
      <c r="E2979" t="s">
        <v>47</v>
      </c>
    </row>
    <row r="2980" spans="1:5" hidden="1">
      <c r="A2980">
        <v>21658</v>
      </c>
      <c r="B2980" t="s">
        <v>1301</v>
      </c>
      <c r="C2980" s="3">
        <v>186578</v>
      </c>
      <c r="D2980">
        <v>12511</v>
      </c>
      <c r="E2980" t="s">
        <v>145</v>
      </c>
    </row>
    <row r="2981" spans="1:5" hidden="1">
      <c r="A2981">
        <v>615851</v>
      </c>
      <c r="B2981" t="s">
        <v>2050</v>
      </c>
      <c r="C2981" s="3">
        <v>186475</v>
      </c>
      <c r="D2981">
        <v>15164</v>
      </c>
      <c r="E2981" t="s">
        <v>52</v>
      </c>
    </row>
    <row r="2982" spans="1:5" hidden="1">
      <c r="A2982">
        <v>916857</v>
      </c>
      <c r="B2982" t="s">
        <v>2049</v>
      </c>
      <c r="C2982" s="3">
        <v>186144</v>
      </c>
      <c r="D2982">
        <v>4660</v>
      </c>
      <c r="E2982" t="s">
        <v>52</v>
      </c>
    </row>
    <row r="2983" spans="1:5" hidden="1">
      <c r="A2983">
        <v>633677</v>
      </c>
      <c r="B2983" t="s">
        <v>2048</v>
      </c>
      <c r="C2983" s="3">
        <v>186113</v>
      </c>
      <c r="D2983">
        <v>29981</v>
      </c>
      <c r="E2983" t="s">
        <v>474</v>
      </c>
    </row>
    <row r="2984" spans="1:5" hidden="1">
      <c r="A2984">
        <v>300942</v>
      </c>
      <c r="B2984" t="s">
        <v>1860</v>
      </c>
      <c r="C2984" s="3">
        <v>186014</v>
      </c>
      <c r="D2984">
        <v>19540</v>
      </c>
      <c r="E2984" t="s">
        <v>47</v>
      </c>
    </row>
    <row r="2985" spans="1:5" hidden="1">
      <c r="A2985">
        <v>334648</v>
      </c>
      <c r="B2985" t="s">
        <v>2047</v>
      </c>
      <c r="C2985" s="3">
        <v>185932</v>
      </c>
      <c r="D2985">
        <v>17302</v>
      </c>
      <c r="E2985" t="s">
        <v>47</v>
      </c>
    </row>
    <row r="2986" spans="1:5" hidden="1">
      <c r="A2986">
        <v>389358</v>
      </c>
      <c r="B2986" t="s">
        <v>950</v>
      </c>
      <c r="C2986" s="3">
        <v>185663</v>
      </c>
      <c r="D2986">
        <v>11907</v>
      </c>
      <c r="E2986" t="s">
        <v>141</v>
      </c>
    </row>
    <row r="2987" spans="1:5" hidden="1">
      <c r="A2987">
        <v>388155</v>
      </c>
      <c r="B2987" t="s">
        <v>2046</v>
      </c>
      <c r="C2987" s="3">
        <v>185533</v>
      </c>
      <c r="D2987">
        <v>13905</v>
      </c>
      <c r="E2987" t="s">
        <v>68</v>
      </c>
    </row>
    <row r="2988" spans="1:5" hidden="1">
      <c r="A2988">
        <v>825454</v>
      </c>
      <c r="B2988" t="s">
        <v>2045</v>
      </c>
      <c r="C2988" s="3">
        <v>185361</v>
      </c>
      <c r="D2988">
        <v>8282</v>
      </c>
      <c r="E2988" t="s">
        <v>71</v>
      </c>
    </row>
    <row r="2989" spans="1:5" hidden="1">
      <c r="A2989">
        <v>693952</v>
      </c>
      <c r="B2989" t="s">
        <v>2044</v>
      </c>
      <c r="C2989" s="3">
        <v>185281</v>
      </c>
      <c r="D2989">
        <v>11519</v>
      </c>
      <c r="E2989" t="s">
        <v>136</v>
      </c>
    </row>
    <row r="2990" spans="1:5" hidden="1">
      <c r="A2990">
        <v>9553</v>
      </c>
      <c r="B2990" t="s">
        <v>2043</v>
      </c>
      <c r="C2990" s="3">
        <v>185262</v>
      </c>
      <c r="D2990">
        <v>14311</v>
      </c>
      <c r="E2990" t="s">
        <v>43</v>
      </c>
    </row>
    <row r="2991" spans="1:5" hidden="1">
      <c r="A2991">
        <v>750154</v>
      </c>
      <c r="B2991" t="s">
        <v>75</v>
      </c>
      <c r="C2991" s="3">
        <v>185027</v>
      </c>
      <c r="D2991">
        <v>17856</v>
      </c>
      <c r="E2991" t="s">
        <v>141</v>
      </c>
    </row>
    <row r="2992" spans="1:5" hidden="1">
      <c r="A2992">
        <v>3429219</v>
      </c>
      <c r="B2992" t="s">
        <v>2042</v>
      </c>
      <c r="C2992" s="3">
        <v>184788</v>
      </c>
      <c r="D2992">
        <v>58220</v>
      </c>
      <c r="E2992" t="s">
        <v>175</v>
      </c>
    </row>
    <row r="2993" spans="1:5" hidden="1">
      <c r="A2993">
        <v>2161</v>
      </c>
      <c r="B2993" t="s">
        <v>2041</v>
      </c>
      <c r="C2993" s="3">
        <v>184486</v>
      </c>
      <c r="D2993">
        <v>23597</v>
      </c>
      <c r="E2993" t="s">
        <v>141</v>
      </c>
    </row>
    <row r="2994" spans="1:5" hidden="1">
      <c r="A2994">
        <v>419460</v>
      </c>
      <c r="B2994" t="s">
        <v>2040</v>
      </c>
      <c r="C2994" s="3">
        <v>184395</v>
      </c>
      <c r="D2994">
        <v>5558</v>
      </c>
      <c r="E2994" t="s">
        <v>141</v>
      </c>
    </row>
    <row r="2995" spans="1:5" hidden="1">
      <c r="A2995">
        <v>3463875</v>
      </c>
      <c r="B2995" t="s">
        <v>2039</v>
      </c>
      <c r="C2995" s="3">
        <v>184393</v>
      </c>
      <c r="D2995">
        <v>58484</v>
      </c>
      <c r="E2995" t="s">
        <v>141</v>
      </c>
    </row>
    <row r="2996" spans="1:5" hidden="1">
      <c r="A2996">
        <v>862057</v>
      </c>
      <c r="B2996" t="s">
        <v>307</v>
      </c>
      <c r="C2996" s="3">
        <v>184293</v>
      </c>
      <c r="D2996">
        <v>26217</v>
      </c>
      <c r="E2996" t="s">
        <v>52</v>
      </c>
    </row>
    <row r="2997" spans="1:5" hidden="1">
      <c r="A2997">
        <v>139133</v>
      </c>
      <c r="B2997" t="s">
        <v>2038</v>
      </c>
      <c r="C2997" s="3">
        <v>184178</v>
      </c>
      <c r="D2997">
        <v>2838</v>
      </c>
      <c r="E2997" t="s">
        <v>84</v>
      </c>
    </row>
    <row r="2998" spans="1:5" hidden="1">
      <c r="A2998">
        <v>218878</v>
      </c>
      <c r="B2998" t="s">
        <v>2037</v>
      </c>
      <c r="C2998" s="3">
        <v>184080</v>
      </c>
      <c r="D2998">
        <v>27723</v>
      </c>
      <c r="E2998" t="s">
        <v>45</v>
      </c>
    </row>
    <row r="2999" spans="1:5" hidden="1">
      <c r="A2999">
        <v>749943</v>
      </c>
      <c r="B2999" t="s">
        <v>2036</v>
      </c>
      <c r="C2999" s="3">
        <v>184027</v>
      </c>
      <c r="D2999">
        <v>10438</v>
      </c>
      <c r="E2999" t="s">
        <v>45</v>
      </c>
    </row>
    <row r="3000" spans="1:5" hidden="1">
      <c r="A3000">
        <v>275479</v>
      </c>
      <c r="B3000" t="s">
        <v>2035</v>
      </c>
      <c r="C3000" s="3">
        <v>183989</v>
      </c>
      <c r="D3000">
        <v>29842</v>
      </c>
      <c r="E3000" t="s">
        <v>454</v>
      </c>
    </row>
    <row r="3001" spans="1:5" hidden="1">
      <c r="A3001">
        <v>395274</v>
      </c>
      <c r="B3001" t="s">
        <v>2034</v>
      </c>
      <c r="C3001" s="3">
        <v>183964</v>
      </c>
      <c r="D3001">
        <v>32393</v>
      </c>
      <c r="E3001" t="s">
        <v>390</v>
      </c>
    </row>
    <row r="3002" spans="1:5" hidden="1">
      <c r="A3002">
        <v>152431</v>
      </c>
      <c r="B3002" t="s">
        <v>2033</v>
      </c>
      <c r="C3002" s="3">
        <v>183949</v>
      </c>
      <c r="D3002">
        <v>16479</v>
      </c>
      <c r="E3002" t="s">
        <v>45</v>
      </c>
    </row>
    <row r="3003" spans="1:5" hidden="1">
      <c r="A3003">
        <v>145554</v>
      </c>
      <c r="B3003" t="s">
        <v>2032</v>
      </c>
      <c r="C3003" s="3">
        <v>183942</v>
      </c>
      <c r="D3003">
        <v>4050</v>
      </c>
      <c r="E3003" t="s">
        <v>68</v>
      </c>
    </row>
    <row r="3004" spans="1:5" hidden="1">
      <c r="A3004">
        <v>3447772</v>
      </c>
      <c r="B3004" t="s">
        <v>2031</v>
      </c>
      <c r="C3004" s="3">
        <v>183814</v>
      </c>
      <c r="D3004">
        <v>58231</v>
      </c>
      <c r="E3004" t="s">
        <v>2030</v>
      </c>
    </row>
    <row r="3005" spans="1:5" hidden="1">
      <c r="A3005">
        <v>82033</v>
      </c>
      <c r="B3005" t="s">
        <v>2029</v>
      </c>
      <c r="C3005" s="3">
        <v>183789</v>
      </c>
      <c r="D3005">
        <v>26829</v>
      </c>
      <c r="E3005" t="s">
        <v>349</v>
      </c>
    </row>
    <row r="3006" spans="1:5" hidden="1">
      <c r="A3006">
        <v>729842</v>
      </c>
      <c r="B3006" t="s">
        <v>2028</v>
      </c>
      <c r="C3006" s="3">
        <v>183481</v>
      </c>
      <c r="D3006">
        <v>16201</v>
      </c>
      <c r="E3006" t="s">
        <v>41</v>
      </c>
    </row>
    <row r="3007" spans="1:5" hidden="1">
      <c r="A3007">
        <v>805876</v>
      </c>
      <c r="B3007" t="s">
        <v>2027</v>
      </c>
      <c r="C3007" s="3">
        <v>183325</v>
      </c>
      <c r="D3007">
        <v>30119</v>
      </c>
      <c r="E3007" t="s">
        <v>86</v>
      </c>
    </row>
    <row r="3008" spans="1:5" hidden="1">
      <c r="A3008">
        <v>668147</v>
      </c>
      <c r="B3008" t="s">
        <v>2026</v>
      </c>
      <c r="C3008" s="3">
        <v>183178</v>
      </c>
      <c r="D3008">
        <v>14705</v>
      </c>
      <c r="E3008" t="s">
        <v>47</v>
      </c>
    </row>
    <row r="3009" spans="1:14" hidden="1">
      <c r="A3009">
        <v>676049</v>
      </c>
      <c r="B3009" t="s">
        <v>2025</v>
      </c>
      <c r="C3009" s="3">
        <v>183131</v>
      </c>
      <c r="D3009">
        <v>5623</v>
      </c>
      <c r="E3009" t="s">
        <v>131</v>
      </c>
    </row>
    <row r="3010" spans="1:14" hidden="1">
      <c r="A3010">
        <v>917500</v>
      </c>
      <c r="B3010" t="s">
        <v>2024</v>
      </c>
      <c r="C3010" s="3">
        <v>182748</v>
      </c>
      <c r="D3010">
        <v>7085</v>
      </c>
      <c r="E3010" t="s">
        <v>36</v>
      </c>
    </row>
    <row r="3011" spans="1:14" hidden="1">
      <c r="A3011">
        <v>3433047</v>
      </c>
      <c r="B3011" t="s">
        <v>2023</v>
      </c>
      <c r="C3011" s="3">
        <v>182626</v>
      </c>
      <c r="D3011">
        <v>58279</v>
      </c>
      <c r="E3011" t="s">
        <v>41</v>
      </c>
    </row>
    <row r="3012" spans="1:14" hidden="1">
      <c r="A3012">
        <v>761459</v>
      </c>
      <c r="B3012" t="s">
        <v>2022</v>
      </c>
      <c r="C3012" s="3">
        <v>182593</v>
      </c>
      <c r="D3012">
        <v>13652</v>
      </c>
      <c r="E3012" t="s">
        <v>66</v>
      </c>
    </row>
    <row r="3013" spans="1:14" hidden="1">
      <c r="A3013">
        <v>371223</v>
      </c>
      <c r="B3013" t="s">
        <v>2021</v>
      </c>
      <c r="C3013" s="3">
        <v>182584</v>
      </c>
      <c r="D3013">
        <v>6662</v>
      </c>
      <c r="E3013" t="s">
        <v>76</v>
      </c>
    </row>
    <row r="3014" spans="1:14" hidden="1">
      <c r="A3014">
        <v>8462</v>
      </c>
      <c r="B3014" t="s">
        <v>2020</v>
      </c>
      <c r="C3014" s="3">
        <v>182419</v>
      </c>
      <c r="D3014">
        <v>3388</v>
      </c>
      <c r="E3014" t="s">
        <v>141</v>
      </c>
    </row>
    <row r="3015" spans="1:14" hidden="1">
      <c r="A3015">
        <v>194936</v>
      </c>
      <c r="B3015" t="s">
        <v>2019</v>
      </c>
      <c r="C3015" s="3">
        <v>182270</v>
      </c>
      <c r="D3015">
        <v>77</v>
      </c>
      <c r="E3015" t="s">
        <v>84</v>
      </c>
      <c r="N3015" t="s">
        <v>192</v>
      </c>
    </row>
    <row r="3016" spans="1:14" hidden="1">
      <c r="A3016">
        <v>241009</v>
      </c>
      <c r="B3016" t="s">
        <v>2018</v>
      </c>
      <c r="C3016" s="3">
        <v>182205</v>
      </c>
      <c r="D3016">
        <v>7031</v>
      </c>
      <c r="E3016" t="s">
        <v>36</v>
      </c>
    </row>
    <row r="3017" spans="1:14" hidden="1">
      <c r="A3017">
        <v>930853</v>
      </c>
      <c r="B3017" t="s">
        <v>2017</v>
      </c>
      <c r="C3017" s="3">
        <v>181897</v>
      </c>
      <c r="D3017">
        <v>10532</v>
      </c>
      <c r="E3017" t="s">
        <v>336</v>
      </c>
    </row>
    <row r="3018" spans="1:14" hidden="1">
      <c r="A3018">
        <v>346379</v>
      </c>
      <c r="B3018" t="s">
        <v>2016</v>
      </c>
      <c r="C3018" s="3">
        <v>181872</v>
      </c>
      <c r="D3018">
        <v>29705</v>
      </c>
      <c r="E3018" t="s">
        <v>76</v>
      </c>
    </row>
    <row r="3019" spans="1:14" hidden="1">
      <c r="A3019">
        <v>370721</v>
      </c>
      <c r="B3019" t="s">
        <v>88</v>
      </c>
      <c r="C3019" s="3">
        <v>181822</v>
      </c>
      <c r="D3019">
        <v>14991</v>
      </c>
      <c r="E3019" t="s">
        <v>76</v>
      </c>
    </row>
    <row r="3020" spans="1:14" hidden="1">
      <c r="A3020">
        <v>412555</v>
      </c>
      <c r="B3020" t="s">
        <v>2015</v>
      </c>
      <c r="C3020" s="3">
        <v>181742</v>
      </c>
      <c r="D3020">
        <v>4766</v>
      </c>
      <c r="E3020" t="s">
        <v>52</v>
      </c>
    </row>
    <row r="3021" spans="1:14" hidden="1">
      <c r="A3021">
        <v>596455</v>
      </c>
      <c r="B3021" t="s">
        <v>2014</v>
      </c>
      <c r="C3021" s="3">
        <v>181684</v>
      </c>
      <c r="D3021">
        <v>19544</v>
      </c>
      <c r="E3021" t="s">
        <v>60</v>
      </c>
    </row>
    <row r="3022" spans="1:14" hidden="1">
      <c r="A3022">
        <v>742056</v>
      </c>
      <c r="B3022" t="s">
        <v>2013</v>
      </c>
      <c r="C3022" s="3">
        <v>181513</v>
      </c>
      <c r="D3022">
        <v>17979</v>
      </c>
      <c r="E3022" t="s">
        <v>141</v>
      </c>
    </row>
    <row r="3023" spans="1:14" hidden="1">
      <c r="A3023">
        <v>357553</v>
      </c>
      <c r="B3023" t="s">
        <v>2012</v>
      </c>
      <c r="C3023" s="3">
        <v>181467</v>
      </c>
      <c r="D3023">
        <v>3063</v>
      </c>
      <c r="E3023" t="s">
        <v>129</v>
      </c>
    </row>
    <row r="3024" spans="1:14" hidden="1">
      <c r="A3024">
        <v>534466</v>
      </c>
      <c r="B3024" t="s">
        <v>2011</v>
      </c>
      <c r="C3024" s="3">
        <v>181441</v>
      </c>
      <c r="D3024">
        <v>25869</v>
      </c>
      <c r="E3024" t="s">
        <v>384</v>
      </c>
    </row>
    <row r="3025" spans="1:15" hidden="1">
      <c r="A3025">
        <v>986935</v>
      </c>
      <c r="B3025" t="s">
        <v>2010</v>
      </c>
      <c r="C3025" s="3">
        <v>181347</v>
      </c>
      <c r="D3025">
        <v>155</v>
      </c>
      <c r="E3025" t="s">
        <v>79</v>
      </c>
      <c r="N3025" s="24" t="s">
        <v>192</v>
      </c>
      <c r="O3025" t="s">
        <v>2009</v>
      </c>
    </row>
    <row r="3026" spans="1:15" hidden="1">
      <c r="A3026">
        <v>176325</v>
      </c>
      <c r="B3026" t="s">
        <v>113</v>
      </c>
      <c r="C3026" s="3">
        <v>181284</v>
      </c>
      <c r="D3026">
        <v>9462</v>
      </c>
      <c r="E3026" t="s">
        <v>76</v>
      </c>
    </row>
    <row r="3027" spans="1:15" hidden="1">
      <c r="A3027">
        <v>885252</v>
      </c>
      <c r="B3027" t="s">
        <v>491</v>
      </c>
      <c r="C3027" s="3">
        <v>181167</v>
      </c>
      <c r="D3027">
        <v>3140</v>
      </c>
      <c r="E3027" t="s">
        <v>141</v>
      </c>
    </row>
    <row r="3028" spans="1:15" hidden="1">
      <c r="A3028">
        <v>659556</v>
      </c>
      <c r="B3028" t="s">
        <v>2008</v>
      </c>
      <c r="C3028" s="3">
        <v>181111</v>
      </c>
      <c r="D3028">
        <v>12214</v>
      </c>
      <c r="E3028" t="s">
        <v>71</v>
      </c>
    </row>
    <row r="3029" spans="1:15" hidden="1">
      <c r="A3029">
        <v>3153345</v>
      </c>
      <c r="B3029" t="s">
        <v>2007</v>
      </c>
      <c r="C3029" s="3">
        <v>181052</v>
      </c>
      <c r="D3029">
        <v>57277</v>
      </c>
      <c r="E3029" t="s">
        <v>139</v>
      </c>
    </row>
    <row r="3030" spans="1:15" hidden="1">
      <c r="A3030">
        <v>305237</v>
      </c>
      <c r="B3030" t="s">
        <v>2006</v>
      </c>
      <c r="C3030" s="3">
        <v>181035</v>
      </c>
      <c r="D3030">
        <v>2154</v>
      </c>
      <c r="E3030" t="s">
        <v>79</v>
      </c>
    </row>
    <row r="3031" spans="1:15" hidden="1">
      <c r="A3031">
        <v>894946</v>
      </c>
      <c r="B3031" t="s">
        <v>2005</v>
      </c>
      <c r="C3031" s="3">
        <v>180758</v>
      </c>
      <c r="D3031">
        <v>10879</v>
      </c>
      <c r="E3031" t="s">
        <v>45</v>
      </c>
    </row>
    <row r="3032" spans="1:15" hidden="1">
      <c r="A3032">
        <v>3049635</v>
      </c>
      <c r="B3032" t="s">
        <v>2004</v>
      </c>
      <c r="C3032" s="3">
        <v>180606</v>
      </c>
      <c r="D3032">
        <v>57230</v>
      </c>
      <c r="E3032" t="s">
        <v>79</v>
      </c>
    </row>
    <row r="3033" spans="1:15" hidden="1">
      <c r="A3033">
        <v>638355</v>
      </c>
      <c r="B3033" t="s">
        <v>2003</v>
      </c>
      <c r="C3033" s="3">
        <v>180369</v>
      </c>
      <c r="D3033">
        <v>26542</v>
      </c>
      <c r="E3033" t="s">
        <v>141</v>
      </c>
    </row>
    <row r="3034" spans="1:15" hidden="1">
      <c r="A3034">
        <v>129853</v>
      </c>
      <c r="B3034" t="s">
        <v>2002</v>
      </c>
      <c r="C3034" s="3">
        <v>180266</v>
      </c>
      <c r="D3034">
        <v>9932</v>
      </c>
      <c r="E3034" t="s">
        <v>118</v>
      </c>
    </row>
    <row r="3035" spans="1:15" hidden="1">
      <c r="A3035">
        <v>614751</v>
      </c>
      <c r="B3035" t="s">
        <v>2001</v>
      </c>
      <c r="C3035" s="3">
        <v>180260</v>
      </c>
      <c r="D3035">
        <v>11823</v>
      </c>
      <c r="E3035" t="s">
        <v>60</v>
      </c>
    </row>
    <row r="3036" spans="1:15" hidden="1">
      <c r="A3036">
        <v>455150</v>
      </c>
      <c r="B3036" t="s">
        <v>2000</v>
      </c>
      <c r="C3036" s="3">
        <v>180244</v>
      </c>
      <c r="D3036">
        <v>12485</v>
      </c>
      <c r="E3036" t="s">
        <v>68</v>
      </c>
    </row>
    <row r="3037" spans="1:15" hidden="1">
      <c r="A3037">
        <v>976534</v>
      </c>
      <c r="B3037" t="s">
        <v>1999</v>
      </c>
      <c r="C3037" s="3">
        <v>180219</v>
      </c>
      <c r="D3037">
        <v>11732</v>
      </c>
      <c r="E3037" t="s">
        <v>45</v>
      </c>
    </row>
    <row r="3038" spans="1:15" hidden="1">
      <c r="A3038">
        <v>3437166</v>
      </c>
      <c r="B3038" t="s">
        <v>1998</v>
      </c>
      <c r="C3038" s="3">
        <v>180208</v>
      </c>
      <c r="D3038">
        <v>58133</v>
      </c>
      <c r="E3038" t="s">
        <v>454</v>
      </c>
    </row>
    <row r="3039" spans="1:15" hidden="1">
      <c r="A3039">
        <v>222156</v>
      </c>
      <c r="B3039" t="s">
        <v>1997</v>
      </c>
      <c r="C3039" s="3">
        <v>180203</v>
      </c>
      <c r="D3039">
        <v>1609</v>
      </c>
      <c r="E3039" t="s">
        <v>66</v>
      </c>
    </row>
    <row r="3040" spans="1:15" hidden="1">
      <c r="A3040">
        <v>45775</v>
      </c>
      <c r="B3040" t="s">
        <v>1996</v>
      </c>
      <c r="C3040" s="3">
        <v>180163</v>
      </c>
      <c r="D3040">
        <v>28908</v>
      </c>
      <c r="E3040" t="s">
        <v>86</v>
      </c>
    </row>
    <row r="3041" spans="1:5" hidden="1">
      <c r="A3041">
        <v>328357</v>
      </c>
      <c r="B3041" t="s">
        <v>1995</v>
      </c>
      <c r="C3041" s="3">
        <v>180124</v>
      </c>
      <c r="D3041">
        <v>3225</v>
      </c>
      <c r="E3041" t="s">
        <v>141</v>
      </c>
    </row>
    <row r="3042" spans="1:5" hidden="1">
      <c r="A3042">
        <v>362155</v>
      </c>
      <c r="B3042" t="s">
        <v>1994</v>
      </c>
      <c r="C3042" s="3">
        <v>180010</v>
      </c>
      <c r="D3042">
        <v>3075</v>
      </c>
      <c r="E3042" t="s">
        <v>141</v>
      </c>
    </row>
    <row r="3043" spans="1:5" hidden="1">
      <c r="A3043">
        <v>815053</v>
      </c>
      <c r="B3043" t="s">
        <v>1993</v>
      </c>
      <c r="C3043" s="3">
        <v>180002</v>
      </c>
      <c r="D3043">
        <v>8569</v>
      </c>
      <c r="E3043" t="s">
        <v>71</v>
      </c>
    </row>
    <row r="3044" spans="1:5" hidden="1">
      <c r="A3044">
        <v>414858</v>
      </c>
      <c r="B3044" t="s">
        <v>1992</v>
      </c>
      <c r="C3044" s="3">
        <v>179606</v>
      </c>
      <c r="D3044">
        <v>3342</v>
      </c>
      <c r="E3044" t="s">
        <v>141</v>
      </c>
    </row>
    <row r="3045" spans="1:5" hidden="1">
      <c r="A3045">
        <v>350750</v>
      </c>
      <c r="B3045" t="s">
        <v>1991</v>
      </c>
      <c r="C3045" s="3">
        <v>179550</v>
      </c>
      <c r="D3045">
        <v>18710</v>
      </c>
      <c r="E3045" t="s">
        <v>129</v>
      </c>
    </row>
    <row r="3046" spans="1:5" hidden="1">
      <c r="A3046">
        <v>1459799</v>
      </c>
      <c r="B3046" t="s">
        <v>1990</v>
      </c>
      <c r="C3046" s="3">
        <v>179459</v>
      </c>
      <c r="D3046">
        <v>33010</v>
      </c>
      <c r="E3046" t="s">
        <v>79</v>
      </c>
    </row>
    <row r="3047" spans="1:5" hidden="1">
      <c r="A3047">
        <v>813572</v>
      </c>
      <c r="B3047" t="s">
        <v>1989</v>
      </c>
      <c r="C3047" s="3">
        <v>179326</v>
      </c>
      <c r="D3047">
        <v>31121</v>
      </c>
      <c r="E3047" t="s">
        <v>390</v>
      </c>
    </row>
    <row r="3048" spans="1:5" hidden="1">
      <c r="A3048">
        <v>79145</v>
      </c>
      <c r="B3048" t="s">
        <v>1988</v>
      </c>
      <c r="C3048" s="3">
        <v>179274</v>
      </c>
      <c r="D3048">
        <v>13242</v>
      </c>
      <c r="E3048" t="s">
        <v>145</v>
      </c>
    </row>
    <row r="3049" spans="1:5" hidden="1">
      <c r="A3049">
        <v>756848</v>
      </c>
      <c r="B3049" t="s">
        <v>1037</v>
      </c>
      <c r="C3049" s="3">
        <v>179162</v>
      </c>
      <c r="D3049">
        <v>10595</v>
      </c>
      <c r="E3049" t="s">
        <v>71</v>
      </c>
    </row>
    <row r="3050" spans="1:5" hidden="1">
      <c r="A3050">
        <v>1006652</v>
      </c>
      <c r="B3050" t="s">
        <v>1987</v>
      </c>
      <c r="C3050" s="3">
        <v>179153</v>
      </c>
      <c r="D3050">
        <v>11792</v>
      </c>
      <c r="E3050" t="s">
        <v>336</v>
      </c>
    </row>
    <row r="3051" spans="1:5" hidden="1">
      <c r="A3051">
        <v>780049</v>
      </c>
      <c r="B3051" t="s">
        <v>1986</v>
      </c>
      <c r="C3051" s="3">
        <v>178940</v>
      </c>
      <c r="D3051">
        <v>9775</v>
      </c>
      <c r="E3051" t="s">
        <v>106</v>
      </c>
    </row>
    <row r="3052" spans="1:5" hidden="1">
      <c r="A3052">
        <v>904359</v>
      </c>
      <c r="B3052" t="s">
        <v>1985</v>
      </c>
      <c r="C3052" s="3">
        <v>178904</v>
      </c>
      <c r="D3052">
        <v>8296</v>
      </c>
      <c r="E3052" t="s">
        <v>71</v>
      </c>
    </row>
    <row r="3053" spans="1:5" hidden="1">
      <c r="A3053">
        <v>380654</v>
      </c>
      <c r="B3053" t="s">
        <v>1984</v>
      </c>
      <c r="C3053" s="3">
        <v>178874</v>
      </c>
      <c r="D3053">
        <v>14994</v>
      </c>
      <c r="E3053" t="s">
        <v>145</v>
      </c>
    </row>
    <row r="3054" spans="1:5" hidden="1">
      <c r="A3054">
        <v>548052</v>
      </c>
      <c r="B3054" t="s">
        <v>1983</v>
      </c>
      <c r="C3054" s="3">
        <v>178844</v>
      </c>
      <c r="D3054">
        <v>2228</v>
      </c>
      <c r="E3054" t="s">
        <v>197</v>
      </c>
    </row>
    <row r="3055" spans="1:5" hidden="1">
      <c r="A3055">
        <v>812614</v>
      </c>
      <c r="B3055" t="s">
        <v>1982</v>
      </c>
      <c r="C3055" s="3">
        <v>178804</v>
      </c>
      <c r="D3055">
        <v>10137</v>
      </c>
      <c r="E3055" t="s">
        <v>139</v>
      </c>
    </row>
    <row r="3056" spans="1:5" hidden="1">
      <c r="A3056">
        <v>528241</v>
      </c>
      <c r="B3056" t="s">
        <v>1981</v>
      </c>
      <c r="C3056" s="3">
        <v>178788</v>
      </c>
      <c r="D3056">
        <v>15405</v>
      </c>
      <c r="E3056" t="s">
        <v>47</v>
      </c>
    </row>
    <row r="3057" spans="1:5" hidden="1">
      <c r="A3057">
        <v>2897633</v>
      </c>
      <c r="B3057" t="s">
        <v>1980</v>
      </c>
      <c r="C3057" s="3">
        <v>178625</v>
      </c>
      <c r="D3057">
        <v>35455</v>
      </c>
      <c r="E3057" t="s">
        <v>139</v>
      </c>
    </row>
    <row r="3058" spans="1:5" hidden="1">
      <c r="A3058">
        <v>190563</v>
      </c>
      <c r="B3058" t="s">
        <v>1979</v>
      </c>
      <c r="C3058" s="3">
        <v>178513</v>
      </c>
      <c r="D3058">
        <v>11922</v>
      </c>
      <c r="E3058" t="s">
        <v>141</v>
      </c>
    </row>
    <row r="3059" spans="1:5" hidden="1">
      <c r="A3059">
        <v>158741</v>
      </c>
      <c r="B3059" t="s">
        <v>1978</v>
      </c>
      <c r="C3059" s="3">
        <v>177625</v>
      </c>
      <c r="D3059">
        <v>21486</v>
      </c>
      <c r="E3059" t="s">
        <v>45</v>
      </c>
    </row>
    <row r="3060" spans="1:5" hidden="1">
      <c r="A3060">
        <v>831941</v>
      </c>
      <c r="B3060" t="s">
        <v>1977</v>
      </c>
      <c r="C3060" s="3">
        <v>177516</v>
      </c>
      <c r="D3060">
        <v>15590</v>
      </c>
      <c r="E3060" t="s">
        <v>139</v>
      </c>
    </row>
    <row r="3061" spans="1:5" hidden="1">
      <c r="A3061">
        <v>12647</v>
      </c>
      <c r="B3061" t="s">
        <v>1976</v>
      </c>
      <c r="C3061" s="3">
        <v>177396</v>
      </c>
      <c r="D3061">
        <v>10012</v>
      </c>
      <c r="E3061" t="s">
        <v>145</v>
      </c>
    </row>
    <row r="3062" spans="1:5" hidden="1">
      <c r="A3062">
        <v>118660</v>
      </c>
      <c r="B3062" t="s">
        <v>1975</v>
      </c>
      <c r="C3062" s="3">
        <v>177359</v>
      </c>
      <c r="D3062">
        <v>26271</v>
      </c>
      <c r="E3062" t="s">
        <v>384</v>
      </c>
    </row>
    <row r="3063" spans="1:5" hidden="1">
      <c r="A3063">
        <v>3517590</v>
      </c>
      <c r="B3063" t="s">
        <v>1974</v>
      </c>
      <c r="C3063" s="3">
        <v>177276</v>
      </c>
      <c r="D3063">
        <v>58371</v>
      </c>
      <c r="E3063" t="s">
        <v>86</v>
      </c>
    </row>
    <row r="3064" spans="1:5" hidden="1">
      <c r="A3064">
        <v>216230</v>
      </c>
      <c r="B3064" t="s">
        <v>1973</v>
      </c>
      <c r="C3064" s="3">
        <v>177204</v>
      </c>
      <c r="D3064">
        <v>25122</v>
      </c>
      <c r="E3064" t="s">
        <v>349</v>
      </c>
    </row>
    <row r="3065" spans="1:5" hidden="1">
      <c r="A3065">
        <v>979151</v>
      </c>
      <c r="B3065" t="s">
        <v>1972</v>
      </c>
      <c r="C3065" s="3">
        <v>177191</v>
      </c>
      <c r="D3065">
        <v>11477</v>
      </c>
      <c r="E3065" t="s">
        <v>43</v>
      </c>
    </row>
    <row r="3066" spans="1:5" hidden="1">
      <c r="A3066">
        <v>101439</v>
      </c>
      <c r="B3066" t="s">
        <v>1971</v>
      </c>
      <c r="C3066" s="3">
        <v>177000</v>
      </c>
      <c r="D3066">
        <v>15336</v>
      </c>
      <c r="E3066" t="s">
        <v>79</v>
      </c>
    </row>
    <row r="3067" spans="1:5" hidden="1">
      <c r="A3067">
        <v>1187551</v>
      </c>
      <c r="B3067" t="s">
        <v>1970</v>
      </c>
      <c r="C3067" s="3">
        <v>176760</v>
      </c>
      <c r="D3067">
        <v>27219</v>
      </c>
      <c r="E3067" t="s">
        <v>139</v>
      </c>
    </row>
    <row r="3068" spans="1:5" hidden="1">
      <c r="A3068">
        <v>284239</v>
      </c>
      <c r="B3068" t="s">
        <v>1969</v>
      </c>
      <c r="C3068" s="3">
        <v>176749</v>
      </c>
      <c r="D3068">
        <v>1713</v>
      </c>
      <c r="E3068" t="s">
        <v>175</v>
      </c>
    </row>
    <row r="3069" spans="1:5" hidden="1">
      <c r="A3069">
        <v>706656</v>
      </c>
      <c r="B3069" t="s">
        <v>1968</v>
      </c>
      <c r="C3069" s="3">
        <v>176673</v>
      </c>
      <c r="D3069">
        <v>22636</v>
      </c>
      <c r="E3069" t="s">
        <v>71</v>
      </c>
    </row>
    <row r="3070" spans="1:5" hidden="1">
      <c r="A3070">
        <v>3347603</v>
      </c>
      <c r="B3070" t="s">
        <v>1967</v>
      </c>
      <c r="C3070" s="3">
        <v>176615</v>
      </c>
      <c r="D3070">
        <v>58049</v>
      </c>
      <c r="E3070" t="s">
        <v>139</v>
      </c>
    </row>
    <row r="3071" spans="1:5" hidden="1">
      <c r="A3071">
        <v>2759629</v>
      </c>
      <c r="B3071" t="s">
        <v>1966</v>
      </c>
      <c r="C3071" s="3">
        <v>176565</v>
      </c>
      <c r="D3071">
        <v>34918</v>
      </c>
      <c r="E3071" t="s">
        <v>141</v>
      </c>
    </row>
    <row r="3072" spans="1:5" hidden="1">
      <c r="A3072">
        <v>1191352</v>
      </c>
      <c r="B3072" t="s">
        <v>1965</v>
      </c>
      <c r="C3072" s="3">
        <v>176305</v>
      </c>
      <c r="D3072">
        <v>27254</v>
      </c>
      <c r="E3072" t="s">
        <v>79</v>
      </c>
    </row>
    <row r="3073" spans="1:5" hidden="1">
      <c r="A3073">
        <v>953843</v>
      </c>
      <c r="B3073" t="s">
        <v>1964</v>
      </c>
      <c r="C3073" s="3">
        <v>176255</v>
      </c>
      <c r="D3073">
        <v>4526</v>
      </c>
      <c r="E3073" t="s">
        <v>71</v>
      </c>
    </row>
    <row r="3074" spans="1:5" hidden="1">
      <c r="A3074">
        <v>284154</v>
      </c>
      <c r="B3074" t="s">
        <v>1963</v>
      </c>
      <c r="C3074" s="3">
        <v>175936</v>
      </c>
      <c r="D3074">
        <v>18856</v>
      </c>
      <c r="E3074" t="s">
        <v>68</v>
      </c>
    </row>
    <row r="3075" spans="1:5" hidden="1">
      <c r="A3075">
        <v>841472</v>
      </c>
      <c r="B3075" t="s">
        <v>514</v>
      </c>
      <c r="C3075" s="3">
        <v>175862</v>
      </c>
      <c r="D3075">
        <v>27742</v>
      </c>
      <c r="E3075" t="s">
        <v>41</v>
      </c>
    </row>
    <row r="3076" spans="1:5" hidden="1">
      <c r="A3076">
        <v>210256</v>
      </c>
      <c r="B3076" t="s">
        <v>1962</v>
      </c>
      <c r="C3076" s="3">
        <v>175723</v>
      </c>
      <c r="D3076">
        <v>13430</v>
      </c>
      <c r="E3076" t="s">
        <v>66</v>
      </c>
    </row>
    <row r="3077" spans="1:5" hidden="1">
      <c r="A3077">
        <v>289757</v>
      </c>
      <c r="B3077" t="s">
        <v>1961</v>
      </c>
      <c r="C3077" s="3">
        <v>175599</v>
      </c>
      <c r="D3077">
        <v>1125</v>
      </c>
      <c r="E3077" t="s">
        <v>118</v>
      </c>
    </row>
    <row r="3078" spans="1:5" hidden="1">
      <c r="A3078">
        <v>98717</v>
      </c>
      <c r="B3078" t="s">
        <v>1960</v>
      </c>
      <c r="C3078" s="3">
        <v>175530</v>
      </c>
      <c r="D3078">
        <v>25749</v>
      </c>
      <c r="E3078" t="s">
        <v>36</v>
      </c>
    </row>
    <row r="3079" spans="1:5" hidden="1">
      <c r="A3079">
        <v>725853</v>
      </c>
      <c r="B3079" t="s">
        <v>1959</v>
      </c>
      <c r="C3079" s="3">
        <v>175480</v>
      </c>
      <c r="D3079">
        <v>4646</v>
      </c>
      <c r="E3079" t="s">
        <v>52</v>
      </c>
    </row>
    <row r="3080" spans="1:5" hidden="1">
      <c r="A3080">
        <v>220844</v>
      </c>
      <c r="B3080" t="s">
        <v>1958</v>
      </c>
      <c r="C3080" s="3">
        <v>175440</v>
      </c>
      <c r="D3080">
        <v>12857</v>
      </c>
      <c r="E3080" t="s">
        <v>47</v>
      </c>
    </row>
    <row r="3081" spans="1:5" hidden="1">
      <c r="A3081">
        <v>3185579</v>
      </c>
      <c r="B3081" t="s">
        <v>1957</v>
      </c>
      <c r="C3081" s="3">
        <v>175387</v>
      </c>
      <c r="D3081">
        <v>57624</v>
      </c>
      <c r="E3081" t="s">
        <v>86</v>
      </c>
    </row>
    <row r="3082" spans="1:5" hidden="1">
      <c r="A3082">
        <v>922157</v>
      </c>
      <c r="B3082" t="s">
        <v>338</v>
      </c>
      <c r="C3082" s="3">
        <v>175002</v>
      </c>
      <c r="D3082">
        <v>4636</v>
      </c>
      <c r="E3082" t="s">
        <v>52</v>
      </c>
    </row>
    <row r="3083" spans="1:5" hidden="1">
      <c r="A3083">
        <v>32234</v>
      </c>
      <c r="B3083" t="s">
        <v>1956</v>
      </c>
      <c r="C3083" s="3">
        <v>174875</v>
      </c>
      <c r="D3083">
        <v>3639</v>
      </c>
      <c r="E3083" t="s">
        <v>45</v>
      </c>
    </row>
    <row r="3084" spans="1:5" hidden="1">
      <c r="A3084">
        <v>956527</v>
      </c>
      <c r="B3084" t="s">
        <v>697</v>
      </c>
      <c r="C3084" s="3">
        <v>174782</v>
      </c>
      <c r="D3084">
        <v>22925</v>
      </c>
      <c r="E3084" t="s">
        <v>76</v>
      </c>
    </row>
    <row r="3085" spans="1:5" hidden="1">
      <c r="A3085">
        <v>678454</v>
      </c>
      <c r="B3085" t="s">
        <v>1336</v>
      </c>
      <c r="C3085" s="3">
        <v>174763</v>
      </c>
      <c r="D3085">
        <v>9320</v>
      </c>
      <c r="E3085" t="s">
        <v>336</v>
      </c>
    </row>
    <row r="3086" spans="1:5" hidden="1">
      <c r="A3086">
        <v>3392975</v>
      </c>
      <c r="B3086" t="s">
        <v>450</v>
      </c>
      <c r="C3086" s="3">
        <v>174756</v>
      </c>
      <c r="D3086">
        <v>58292</v>
      </c>
      <c r="E3086" t="s">
        <v>52</v>
      </c>
    </row>
    <row r="3087" spans="1:5" hidden="1">
      <c r="A3087">
        <v>505831</v>
      </c>
      <c r="B3087" t="s">
        <v>1955</v>
      </c>
      <c r="C3087" s="3">
        <v>174752</v>
      </c>
      <c r="D3087">
        <v>2375</v>
      </c>
      <c r="E3087" t="s">
        <v>175</v>
      </c>
    </row>
    <row r="3088" spans="1:5" hidden="1">
      <c r="A3088">
        <v>592550</v>
      </c>
      <c r="B3088" t="s">
        <v>1954</v>
      </c>
      <c r="C3088" s="3">
        <v>174658</v>
      </c>
      <c r="D3088">
        <v>15629</v>
      </c>
      <c r="E3088" t="s">
        <v>118</v>
      </c>
    </row>
    <row r="3089" spans="1:5" hidden="1">
      <c r="A3089">
        <v>184656</v>
      </c>
      <c r="B3089" t="s">
        <v>1953</v>
      </c>
      <c r="C3089" s="3">
        <v>174394</v>
      </c>
      <c r="D3089">
        <v>3255</v>
      </c>
      <c r="E3089" t="s">
        <v>141</v>
      </c>
    </row>
    <row r="3090" spans="1:5" hidden="1">
      <c r="A3090">
        <v>2836306</v>
      </c>
      <c r="B3090" t="s">
        <v>1952</v>
      </c>
      <c r="C3090" s="3">
        <v>174178</v>
      </c>
      <c r="D3090">
        <v>35101</v>
      </c>
      <c r="E3090" t="s">
        <v>76</v>
      </c>
    </row>
    <row r="3091" spans="1:5" hidden="1">
      <c r="A3091">
        <v>837448</v>
      </c>
      <c r="B3091" t="s">
        <v>1951</v>
      </c>
      <c r="C3091" s="3">
        <v>174165</v>
      </c>
      <c r="D3091">
        <v>11674</v>
      </c>
      <c r="E3091" t="s">
        <v>45</v>
      </c>
    </row>
    <row r="3092" spans="1:5" hidden="1">
      <c r="A3092">
        <v>914853</v>
      </c>
      <c r="B3092" t="s">
        <v>1950</v>
      </c>
      <c r="C3092" s="3">
        <v>174136</v>
      </c>
      <c r="D3092">
        <v>21525</v>
      </c>
      <c r="E3092" t="s">
        <v>66</v>
      </c>
    </row>
    <row r="3093" spans="1:5" hidden="1">
      <c r="A3093">
        <v>991555</v>
      </c>
      <c r="B3093" t="s">
        <v>1949</v>
      </c>
      <c r="C3093" s="3">
        <v>174073</v>
      </c>
      <c r="D3093">
        <v>4678</v>
      </c>
      <c r="E3093" t="s">
        <v>52</v>
      </c>
    </row>
    <row r="3094" spans="1:5" hidden="1">
      <c r="A3094">
        <v>826648</v>
      </c>
      <c r="B3094" t="s">
        <v>1948</v>
      </c>
      <c r="C3094" s="3">
        <v>174033</v>
      </c>
      <c r="D3094">
        <v>15772</v>
      </c>
      <c r="E3094" t="s">
        <v>47</v>
      </c>
    </row>
    <row r="3095" spans="1:5" hidden="1">
      <c r="A3095">
        <v>638850</v>
      </c>
      <c r="B3095" t="s">
        <v>1947</v>
      </c>
      <c r="C3095" s="3">
        <v>173978</v>
      </c>
      <c r="D3095">
        <v>10920</v>
      </c>
      <c r="E3095" t="s">
        <v>52</v>
      </c>
    </row>
    <row r="3096" spans="1:5" hidden="1">
      <c r="A3096">
        <v>202541</v>
      </c>
      <c r="B3096" t="s">
        <v>1946</v>
      </c>
      <c r="C3096" s="3">
        <v>173868</v>
      </c>
      <c r="D3096">
        <v>1547</v>
      </c>
      <c r="E3096" t="s">
        <v>47</v>
      </c>
    </row>
    <row r="3097" spans="1:5" hidden="1">
      <c r="A3097">
        <v>3306598</v>
      </c>
      <c r="B3097" t="s">
        <v>1945</v>
      </c>
      <c r="C3097" s="3">
        <v>173738</v>
      </c>
      <c r="D3097">
        <v>57867</v>
      </c>
      <c r="E3097" t="s">
        <v>139</v>
      </c>
    </row>
    <row r="3098" spans="1:5" hidden="1">
      <c r="A3098">
        <v>3067929</v>
      </c>
      <c r="B3098" t="s">
        <v>1876</v>
      </c>
      <c r="C3098" s="3">
        <v>173727</v>
      </c>
      <c r="D3098">
        <v>57312</v>
      </c>
      <c r="E3098" t="s">
        <v>416</v>
      </c>
    </row>
    <row r="3099" spans="1:5" hidden="1">
      <c r="A3099">
        <v>412667</v>
      </c>
      <c r="B3099" t="s">
        <v>1944</v>
      </c>
      <c r="C3099" s="3">
        <v>173665</v>
      </c>
      <c r="D3099">
        <v>18780</v>
      </c>
      <c r="E3099" t="s">
        <v>141</v>
      </c>
    </row>
    <row r="3100" spans="1:5" hidden="1">
      <c r="A3100">
        <v>1218446</v>
      </c>
      <c r="B3100" t="s">
        <v>1943</v>
      </c>
      <c r="C3100" s="3">
        <v>173603</v>
      </c>
      <c r="D3100">
        <v>27351</v>
      </c>
      <c r="E3100" t="s">
        <v>52</v>
      </c>
    </row>
    <row r="3101" spans="1:5" hidden="1">
      <c r="A3101">
        <v>477844</v>
      </c>
      <c r="B3101" t="s">
        <v>1044</v>
      </c>
      <c r="C3101" s="3">
        <v>173599</v>
      </c>
      <c r="D3101">
        <v>12126</v>
      </c>
      <c r="E3101" t="s">
        <v>47</v>
      </c>
    </row>
    <row r="3102" spans="1:5" hidden="1">
      <c r="A3102">
        <v>199436</v>
      </c>
      <c r="B3102" t="s">
        <v>1942</v>
      </c>
      <c r="C3102" s="3">
        <v>173421</v>
      </c>
      <c r="D3102">
        <v>19590</v>
      </c>
      <c r="E3102" t="s">
        <v>79</v>
      </c>
    </row>
    <row r="3103" spans="1:5" hidden="1">
      <c r="A3103">
        <v>87476</v>
      </c>
      <c r="B3103" t="s">
        <v>1941</v>
      </c>
      <c r="C3103" s="3">
        <v>173346</v>
      </c>
      <c r="D3103">
        <v>31539</v>
      </c>
      <c r="E3103" t="s">
        <v>76</v>
      </c>
    </row>
    <row r="3104" spans="1:5" hidden="1">
      <c r="A3104">
        <v>213538</v>
      </c>
      <c r="B3104" t="s">
        <v>1940</v>
      </c>
      <c r="C3104" s="3">
        <v>173235</v>
      </c>
      <c r="D3104">
        <v>11782</v>
      </c>
      <c r="E3104" t="s">
        <v>336</v>
      </c>
    </row>
    <row r="3105" spans="1:5" hidden="1">
      <c r="A3105">
        <v>164377</v>
      </c>
      <c r="B3105" t="s">
        <v>1939</v>
      </c>
      <c r="C3105" s="3">
        <v>173182</v>
      </c>
      <c r="D3105">
        <v>28793</v>
      </c>
      <c r="E3105" t="s">
        <v>86</v>
      </c>
    </row>
    <row r="3106" spans="1:5" hidden="1">
      <c r="A3106">
        <v>3383665</v>
      </c>
      <c r="B3106" t="s">
        <v>1938</v>
      </c>
      <c r="C3106" s="3">
        <v>173182</v>
      </c>
      <c r="D3106">
        <v>58230</v>
      </c>
      <c r="E3106" t="s">
        <v>71</v>
      </c>
    </row>
    <row r="3107" spans="1:5" hidden="1">
      <c r="A3107">
        <v>443634</v>
      </c>
      <c r="B3107" t="s">
        <v>1937</v>
      </c>
      <c r="C3107" s="3">
        <v>172727</v>
      </c>
      <c r="D3107">
        <v>8491</v>
      </c>
      <c r="E3107" t="s">
        <v>45</v>
      </c>
    </row>
    <row r="3108" spans="1:5" hidden="1">
      <c r="A3108">
        <v>188177</v>
      </c>
      <c r="B3108" t="s">
        <v>1936</v>
      </c>
      <c r="C3108" s="3">
        <v>172696</v>
      </c>
      <c r="D3108">
        <v>30551</v>
      </c>
      <c r="E3108" t="s">
        <v>86</v>
      </c>
    </row>
    <row r="3109" spans="1:5" hidden="1">
      <c r="A3109">
        <v>238139</v>
      </c>
      <c r="B3109" t="s">
        <v>1935</v>
      </c>
      <c r="C3109" s="3">
        <v>172650</v>
      </c>
      <c r="D3109">
        <v>3702</v>
      </c>
      <c r="E3109" t="s">
        <v>45</v>
      </c>
    </row>
    <row r="3110" spans="1:5" hidden="1">
      <c r="A3110">
        <v>346771</v>
      </c>
      <c r="B3110" t="s">
        <v>1934</v>
      </c>
      <c r="C3110" s="3">
        <v>172551</v>
      </c>
      <c r="D3110">
        <v>28445</v>
      </c>
      <c r="E3110" t="s">
        <v>45</v>
      </c>
    </row>
    <row r="3111" spans="1:5" hidden="1">
      <c r="A3111">
        <v>3635551</v>
      </c>
      <c r="B3111" t="s">
        <v>1933</v>
      </c>
      <c r="C3111" s="3">
        <v>172508</v>
      </c>
      <c r="D3111">
        <v>58768</v>
      </c>
      <c r="E3111" t="s">
        <v>141</v>
      </c>
    </row>
    <row r="3112" spans="1:5" hidden="1">
      <c r="A3112">
        <v>1351</v>
      </c>
      <c r="B3112" t="s">
        <v>1932</v>
      </c>
      <c r="C3112" s="3">
        <v>172266</v>
      </c>
      <c r="D3112">
        <v>9392</v>
      </c>
      <c r="E3112" t="s">
        <v>71</v>
      </c>
    </row>
    <row r="3113" spans="1:5" hidden="1">
      <c r="A3113">
        <v>767255</v>
      </c>
      <c r="B3113" t="s">
        <v>1931</v>
      </c>
      <c r="C3113" s="3">
        <v>172180</v>
      </c>
      <c r="D3113">
        <v>1964</v>
      </c>
      <c r="E3113" t="s">
        <v>71</v>
      </c>
    </row>
    <row r="3114" spans="1:5" hidden="1">
      <c r="A3114">
        <v>645157</v>
      </c>
      <c r="B3114" t="s">
        <v>1930</v>
      </c>
      <c r="C3114" s="3">
        <v>171788</v>
      </c>
      <c r="D3114">
        <v>16601</v>
      </c>
      <c r="E3114" t="s">
        <v>71</v>
      </c>
    </row>
    <row r="3115" spans="1:5" hidden="1">
      <c r="A3115">
        <v>682648</v>
      </c>
      <c r="B3115" t="s">
        <v>1929</v>
      </c>
      <c r="C3115" s="3">
        <v>171775</v>
      </c>
      <c r="D3115">
        <v>8083</v>
      </c>
      <c r="E3115" t="s">
        <v>47</v>
      </c>
    </row>
    <row r="3116" spans="1:5" hidden="1">
      <c r="A3116">
        <v>765662</v>
      </c>
      <c r="B3116" t="s">
        <v>1928</v>
      </c>
      <c r="C3116" s="3">
        <v>171744</v>
      </c>
      <c r="D3116">
        <v>15523</v>
      </c>
      <c r="E3116" t="s">
        <v>141</v>
      </c>
    </row>
    <row r="3117" spans="1:5" hidden="1">
      <c r="A3117">
        <v>718275</v>
      </c>
      <c r="B3117" t="s">
        <v>1927</v>
      </c>
      <c r="C3117" s="3">
        <v>171503</v>
      </c>
      <c r="D3117">
        <v>26539</v>
      </c>
      <c r="E3117" t="s">
        <v>1926</v>
      </c>
    </row>
    <row r="3118" spans="1:5" hidden="1">
      <c r="A3118">
        <v>446130</v>
      </c>
      <c r="B3118" t="s">
        <v>44</v>
      </c>
      <c r="C3118" s="3">
        <v>171311</v>
      </c>
      <c r="D3118">
        <v>13887</v>
      </c>
      <c r="E3118" t="s">
        <v>84</v>
      </c>
    </row>
    <row r="3119" spans="1:5" hidden="1">
      <c r="A3119">
        <v>17110</v>
      </c>
      <c r="B3119" t="s">
        <v>1925</v>
      </c>
      <c r="C3119" s="3">
        <v>171168</v>
      </c>
      <c r="D3119">
        <v>26189</v>
      </c>
      <c r="E3119" t="s">
        <v>86</v>
      </c>
    </row>
    <row r="3120" spans="1:5" hidden="1">
      <c r="A3120">
        <v>864378</v>
      </c>
      <c r="B3120" t="s">
        <v>1924</v>
      </c>
      <c r="C3120" s="3">
        <v>170908</v>
      </c>
      <c r="D3120">
        <v>30150</v>
      </c>
      <c r="E3120" t="s">
        <v>52</v>
      </c>
    </row>
    <row r="3121" spans="1:5" hidden="1">
      <c r="A3121">
        <v>2880019</v>
      </c>
      <c r="B3121" t="s">
        <v>1923</v>
      </c>
      <c r="C3121" s="3">
        <v>170891</v>
      </c>
      <c r="D3121">
        <v>35323</v>
      </c>
      <c r="E3121" t="s">
        <v>54</v>
      </c>
    </row>
    <row r="3122" spans="1:5" hidden="1">
      <c r="A3122">
        <v>680747</v>
      </c>
      <c r="B3122" t="s">
        <v>119</v>
      </c>
      <c r="C3122" s="3">
        <v>170711</v>
      </c>
      <c r="D3122">
        <v>15126</v>
      </c>
      <c r="E3122" t="s">
        <v>145</v>
      </c>
    </row>
    <row r="3123" spans="1:5" hidden="1">
      <c r="A3123">
        <v>116741</v>
      </c>
      <c r="B3123" t="s">
        <v>1922</v>
      </c>
      <c r="C3123" s="3">
        <v>170517</v>
      </c>
      <c r="D3123">
        <v>14247</v>
      </c>
      <c r="E3123" t="s">
        <v>47</v>
      </c>
    </row>
    <row r="3124" spans="1:5" hidden="1">
      <c r="A3124">
        <v>73554</v>
      </c>
      <c r="B3124" t="s">
        <v>1921</v>
      </c>
      <c r="C3124" s="3">
        <v>170487</v>
      </c>
      <c r="D3124">
        <v>1992</v>
      </c>
      <c r="E3124" t="s">
        <v>43</v>
      </c>
    </row>
    <row r="3125" spans="1:5" hidden="1">
      <c r="A3125">
        <v>852357</v>
      </c>
      <c r="B3125" t="s">
        <v>1920</v>
      </c>
      <c r="C3125" s="3">
        <v>170435</v>
      </c>
      <c r="D3125">
        <v>8884</v>
      </c>
      <c r="E3125" t="s">
        <v>71</v>
      </c>
    </row>
    <row r="3126" spans="1:5" hidden="1">
      <c r="A3126">
        <v>232847</v>
      </c>
      <c r="B3126" t="s">
        <v>1919</v>
      </c>
      <c r="C3126" s="3">
        <v>170256</v>
      </c>
      <c r="D3126">
        <v>1781</v>
      </c>
      <c r="E3126" t="s">
        <v>45</v>
      </c>
    </row>
    <row r="3127" spans="1:5" hidden="1">
      <c r="A3127">
        <v>3286999</v>
      </c>
      <c r="B3127" t="s">
        <v>1918</v>
      </c>
      <c r="C3127" s="3">
        <v>170152</v>
      </c>
      <c r="D3127">
        <v>57915</v>
      </c>
      <c r="E3127" t="s">
        <v>68</v>
      </c>
    </row>
    <row r="3128" spans="1:5" hidden="1">
      <c r="A3128">
        <v>3806481</v>
      </c>
      <c r="B3128" t="s">
        <v>1917</v>
      </c>
      <c r="C3128" s="3">
        <v>169942</v>
      </c>
      <c r="D3128">
        <v>58932</v>
      </c>
      <c r="E3128" t="s">
        <v>141</v>
      </c>
    </row>
    <row r="3129" spans="1:5" hidden="1">
      <c r="A3129">
        <v>168357</v>
      </c>
      <c r="B3129" t="s">
        <v>1916</v>
      </c>
      <c r="C3129" s="3">
        <v>169879</v>
      </c>
      <c r="D3129">
        <v>10568</v>
      </c>
      <c r="E3129" t="s">
        <v>66</v>
      </c>
    </row>
    <row r="3130" spans="1:5" hidden="1">
      <c r="A3130">
        <v>33268</v>
      </c>
      <c r="B3130" t="s">
        <v>1915</v>
      </c>
      <c r="C3130" s="3">
        <v>169852</v>
      </c>
      <c r="D3130">
        <v>1213</v>
      </c>
      <c r="E3130" t="s">
        <v>141</v>
      </c>
    </row>
    <row r="3131" spans="1:5" hidden="1">
      <c r="A3131">
        <v>192857</v>
      </c>
      <c r="B3131" t="s">
        <v>1914</v>
      </c>
      <c r="C3131" s="3">
        <v>169793</v>
      </c>
      <c r="D3131">
        <v>22340</v>
      </c>
      <c r="E3131" t="s">
        <v>68</v>
      </c>
    </row>
    <row r="3132" spans="1:5" hidden="1">
      <c r="A3132">
        <v>890603</v>
      </c>
      <c r="B3132" t="s">
        <v>1913</v>
      </c>
      <c r="C3132" s="3">
        <v>169666</v>
      </c>
      <c r="D3132">
        <v>18223</v>
      </c>
      <c r="E3132" t="s">
        <v>134</v>
      </c>
    </row>
    <row r="3133" spans="1:5" hidden="1">
      <c r="A3133">
        <v>705444</v>
      </c>
      <c r="B3133" t="s">
        <v>1912</v>
      </c>
      <c r="C3133" s="3">
        <v>169427</v>
      </c>
      <c r="D3133">
        <v>3858</v>
      </c>
      <c r="E3133" t="s">
        <v>131</v>
      </c>
    </row>
    <row r="3134" spans="1:5" hidden="1">
      <c r="A3134">
        <v>610557</v>
      </c>
      <c r="B3134" t="s">
        <v>1911</v>
      </c>
      <c r="C3134" s="3">
        <v>169362</v>
      </c>
      <c r="D3134">
        <v>21557</v>
      </c>
      <c r="E3134" t="s">
        <v>60</v>
      </c>
    </row>
    <row r="3135" spans="1:5" hidden="1">
      <c r="A3135">
        <v>1007752</v>
      </c>
      <c r="B3135" t="s">
        <v>1910</v>
      </c>
      <c r="C3135" s="3">
        <v>169165</v>
      </c>
      <c r="D3135">
        <v>10561</v>
      </c>
      <c r="E3135" t="s">
        <v>66</v>
      </c>
    </row>
    <row r="3136" spans="1:5" hidden="1">
      <c r="A3136">
        <v>292234</v>
      </c>
      <c r="B3136" t="s">
        <v>1909</v>
      </c>
      <c r="C3136" s="3">
        <v>169024</v>
      </c>
      <c r="D3136">
        <v>19440</v>
      </c>
      <c r="E3136" t="s">
        <v>84</v>
      </c>
    </row>
    <row r="3137" spans="1:14" hidden="1">
      <c r="A3137">
        <v>700458</v>
      </c>
      <c r="B3137" t="s">
        <v>1908</v>
      </c>
      <c r="C3137" s="3">
        <v>168827</v>
      </c>
      <c r="D3137">
        <v>8943</v>
      </c>
      <c r="E3137" t="s">
        <v>136</v>
      </c>
    </row>
    <row r="3138" spans="1:14" hidden="1">
      <c r="A3138">
        <v>633640</v>
      </c>
      <c r="B3138" t="s">
        <v>1907</v>
      </c>
      <c r="C3138" s="3">
        <v>168795</v>
      </c>
      <c r="D3138">
        <v>13111</v>
      </c>
      <c r="E3138" t="s">
        <v>41</v>
      </c>
    </row>
    <row r="3139" spans="1:14" hidden="1">
      <c r="A3139">
        <v>5082382</v>
      </c>
      <c r="B3139" t="s">
        <v>1906</v>
      </c>
      <c r="C3139" s="3">
        <v>168645</v>
      </c>
      <c r="D3139">
        <v>59104</v>
      </c>
      <c r="E3139" t="s">
        <v>141</v>
      </c>
    </row>
    <row r="3140" spans="1:14" hidden="1">
      <c r="A3140">
        <v>2938769</v>
      </c>
      <c r="B3140" t="s">
        <v>1905</v>
      </c>
      <c r="C3140" s="3">
        <v>168631</v>
      </c>
      <c r="D3140">
        <v>57034</v>
      </c>
      <c r="E3140" t="s">
        <v>106</v>
      </c>
    </row>
    <row r="3141" spans="1:14" hidden="1">
      <c r="A3141">
        <v>102874</v>
      </c>
      <c r="B3141" t="s">
        <v>1904</v>
      </c>
      <c r="C3141" s="3">
        <v>168581</v>
      </c>
      <c r="D3141">
        <v>29676</v>
      </c>
      <c r="E3141" t="s">
        <v>145</v>
      </c>
    </row>
    <row r="3142" spans="1:14" hidden="1">
      <c r="A3142">
        <v>618544</v>
      </c>
      <c r="B3142" t="s">
        <v>301</v>
      </c>
      <c r="C3142" s="3">
        <v>168551</v>
      </c>
      <c r="D3142">
        <v>15064</v>
      </c>
      <c r="E3142" t="s">
        <v>474</v>
      </c>
    </row>
    <row r="3143" spans="1:14" hidden="1">
      <c r="A3143">
        <v>451246</v>
      </c>
      <c r="B3143" t="s">
        <v>1903</v>
      </c>
      <c r="C3143" s="3">
        <v>168523</v>
      </c>
      <c r="D3143">
        <v>1849</v>
      </c>
      <c r="E3143" t="s">
        <v>41</v>
      </c>
    </row>
    <row r="3144" spans="1:14" hidden="1">
      <c r="A3144">
        <v>2939391</v>
      </c>
      <c r="B3144" t="s">
        <v>1902</v>
      </c>
      <c r="C3144" s="3">
        <v>168509</v>
      </c>
      <c r="D3144">
        <v>57058</v>
      </c>
      <c r="E3144" t="s">
        <v>131</v>
      </c>
    </row>
    <row r="3145" spans="1:14" hidden="1">
      <c r="A3145">
        <v>379649</v>
      </c>
      <c r="B3145" t="s">
        <v>1901</v>
      </c>
      <c r="C3145" s="3">
        <v>168485</v>
      </c>
      <c r="D3145">
        <v>11252</v>
      </c>
      <c r="E3145" t="s">
        <v>131</v>
      </c>
    </row>
    <row r="3146" spans="1:14" hidden="1">
      <c r="A3146">
        <v>89032</v>
      </c>
      <c r="B3146" t="s">
        <v>1900</v>
      </c>
      <c r="C3146" s="3">
        <v>168206</v>
      </c>
      <c r="D3146">
        <v>19800</v>
      </c>
      <c r="E3146" t="s">
        <v>336</v>
      </c>
    </row>
    <row r="3147" spans="1:14" hidden="1">
      <c r="A3147">
        <v>159953</v>
      </c>
      <c r="B3147" t="s">
        <v>1899</v>
      </c>
      <c r="C3147" s="3">
        <v>168051</v>
      </c>
      <c r="D3147">
        <v>4067</v>
      </c>
      <c r="E3147" t="s">
        <v>68</v>
      </c>
    </row>
    <row r="3148" spans="1:14" hidden="1">
      <c r="A3148">
        <v>677970</v>
      </c>
      <c r="B3148" t="s">
        <v>1898</v>
      </c>
      <c r="C3148" s="3">
        <v>168015</v>
      </c>
      <c r="D3148">
        <v>29933</v>
      </c>
      <c r="E3148" t="s">
        <v>41</v>
      </c>
    </row>
    <row r="3149" spans="1:14" hidden="1">
      <c r="A3149">
        <v>58551</v>
      </c>
      <c r="B3149" t="s">
        <v>950</v>
      </c>
      <c r="C3149" s="3">
        <v>167899</v>
      </c>
      <c r="D3149">
        <v>421</v>
      </c>
      <c r="E3149" t="s">
        <v>68</v>
      </c>
      <c r="N3149" s="24" t="s">
        <v>192</v>
      </c>
    </row>
    <row r="3150" spans="1:14" hidden="1">
      <c r="A3150">
        <v>901741</v>
      </c>
      <c r="B3150" t="s">
        <v>1897</v>
      </c>
      <c r="C3150" s="3">
        <v>167266</v>
      </c>
      <c r="D3150">
        <v>15830</v>
      </c>
      <c r="E3150" t="s">
        <v>47</v>
      </c>
    </row>
    <row r="3151" spans="1:14" hidden="1">
      <c r="A3151">
        <v>554343</v>
      </c>
      <c r="B3151" t="s">
        <v>999</v>
      </c>
      <c r="C3151" s="3">
        <v>167253</v>
      </c>
      <c r="D3151">
        <v>1821</v>
      </c>
      <c r="E3151" t="s">
        <v>41</v>
      </c>
    </row>
    <row r="3152" spans="1:14" hidden="1">
      <c r="A3152">
        <v>2756730</v>
      </c>
      <c r="B3152" t="s">
        <v>1896</v>
      </c>
      <c r="C3152" s="3">
        <v>167203</v>
      </c>
      <c r="D3152">
        <v>34784</v>
      </c>
      <c r="E3152" t="s">
        <v>336</v>
      </c>
    </row>
    <row r="3153" spans="1:5" hidden="1">
      <c r="A3153">
        <v>297761</v>
      </c>
      <c r="B3153" t="s">
        <v>1895</v>
      </c>
      <c r="C3153" s="3">
        <v>167177</v>
      </c>
      <c r="D3153">
        <v>22460</v>
      </c>
      <c r="E3153" t="s">
        <v>384</v>
      </c>
    </row>
    <row r="3154" spans="1:5" hidden="1">
      <c r="A3154">
        <v>314444</v>
      </c>
      <c r="B3154" t="s">
        <v>1894</v>
      </c>
      <c r="C3154" s="3">
        <v>166957</v>
      </c>
      <c r="D3154">
        <v>1028</v>
      </c>
      <c r="E3154" t="s">
        <v>131</v>
      </c>
    </row>
    <row r="3155" spans="1:5" hidden="1">
      <c r="A3155">
        <v>430054</v>
      </c>
      <c r="B3155" t="s">
        <v>1893</v>
      </c>
      <c r="C3155" s="3">
        <v>166880</v>
      </c>
      <c r="D3155">
        <v>22086</v>
      </c>
      <c r="E3155" t="s">
        <v>39</v>
      </c>
    </row>
    <row r="3156" spans="1:5" hidden="1">
      <c r="A3156">
        <v>903455</v>
      </c>
      <c r="B3156" t="s">
        <v>1892</v>
      </c>
      <c r="C3156" s="3">
        <v>166656</v>
      </c>
      <c r="D3156">
        <v>13654</v>
      </c>
      <c r="E3156" t="s">
        <v>66</v>
      </c>
    </row>
    <row r="3157" spans="1:5" hidden="1">
      <c r="A3157">
        <v>3816163</v>
      </c>
      <c r="B3157" t="s">
        <v>1891</v>
      </c>
      <c r="C3157" s="3">
        <v>166513</v>
      </c>
      <c r="D3157">
        <v>58859</v>
      </c>
      <c r="E3157" t="s">
        <v>325</v>
      </c>
    </row>
    <row r="3158" spans="1:5" hidden="1">
      <c r="A3158">
        <v>2705112</v>
      </c>
      <c r="B3158" t="s">
        <v>1890</v>
      </c>
      <c r="C3158" s="3">
        <v>166443</v>
      </c>
      <c r="D3158">
        <v>34686</v>
      </c>
      <c r="E3158" t="s">
        <v>47</v>
      </c>
    </row>
    <row r="3159" spans="1:5" hidden="1">
      <c r="A3159">
        <v>28675</v>
      </c>
      <c r="B3159" t="s">
        <v>1889</v>
      </c>
      <c r="C3159" s="3">
        <v>166429</v>
      </c>
      <c r="D3159">
        <v>29293</v>
      </c>
      <c r="E3159" t="s">
        <v>145</v>
      </c>
    </row>
    <row r="3160" spans="1:5" hidden="1">
      <c r="A3160">
        <v>179335</v>
      </c>
      <c r="B3160" t="s">
        <v>1888</v>
      </c>
      <c r="C3160" s="3">
        <v>166379</v>
      </c>
      <c r="D3160">
        <v>8250</v>
      </c>
      <c r="E3160" t="s">
        <v>106</v>
      </c>
    </row>
    <row r="3161" spans="1:5" hidden="1">
      <c r="A3161">
        <v>454975</v>
      </c>
      <c r="B3161" t="s">
        <v>1887</v>
      </c>
      <c r="C3161" s="3">
        <v>166243</v>
      </c>
      <c r="D3161">
        <v>30429</v>
      </c>
      <c r="E3161" t="s">
        <v>36</v>
      </c>
    </row>
    <row r="3162" spans="1:5" hidden="1">
      <c r="A3162">
        <v>629522</v>
      </c>
      <c r="B3162" t="s">
        <v>1886</v>
      </c>
      <c r="C3162" s="3">
        <v>166013</v>
      </c>
      <c r="D3162">
        <v>15664</v>
      </c>
      <c r="E3162" t="s">
        <v>164</v>
      </c>
    </row>
    <row r="3163" spans="1:5" hidden="1">
      <c r="A3163">
        <v>786948</v>
      </c>
      <c r="B3163" t="s">
        <v>1885</v>
      </c>
      <c r="C3163" s="3">
        <v>166000</v>
      </c>
      <c r="D3163">
        <v>4464</v>
      </c>
      <c r="E3163" t="s">
        <v>47</v>
      </c>
    </row>
    <row r="3164" spans="1:5" hidden="1">
      <c r="A3164">
        <v>308340</v>
      </c>
      <c r="B3164" t="s">
        <v>1884</v>
      </c>
      <c r="C3164" s="3">
        <v>165989</v>
      </c>
      <c r="D3164">
        <v>8035</v>
      </c>
      <c r="E3164" t="s">
        <v>41</v>
      </c>
    </row>
    <row r="3165" spans="1:5" hidden="1">
      <c r="A3165">
        <v>9955</v>
      </c>
      <c r="B3165" t="s">
        <v>1883</v>
      </c>
      <c r="C3165" s="3">
        <v>165875</v>
      </c>
      <c r="D3165">
        <v>15899</v>
      </c>
      <c r="E3165" t="s">
        <v>52</v>
      </c>
    </row>
    <row r="3166" spans="1:5" hidden="1">
      <c r="A3166">
        <v>2467670</v>
      </c>
      <c r="B3166" t="s">
        <v>1882</v>
      </c>
      <c r="C3166" s="3">
        <v>165698</v>
      </c>
      <c r="D3166">
        <v>34193</v>
      </c>
      <c r="E3166" t="s">
        <v>103</v>
      </c>
    </row>
    <row r="3167" spans="1:5" hidden="1">
      <c r="A3167">
        <v>918132</v>
      </c>
      <c r="B3167" t="s">
        <v>1881</v>
      </c>
      <c r="C3167" s="3">
        <v>165614</v>
      </c>
      <c r="D3167">
        <v>14744</v>
      </c>
      <c r="E3167" t="s">
        <v>164</v>
      </c>
    </row>
    <row r="3168" spans="1:5" hidden="1">
      <c r="A3168">
        <v>732253</v>
      </c>
      <c r="B3168" t="s">
        <v>1880</v>
      </c>
      <c r="C3168" s="3">
        <v>165257</v>
      </c>
      <c r="D3168">
        <v>10531</v>
      </c>
      <c r="E3168" t="s">
        <v>336</v>
      </c>
    </row>
    <row r="3169" spans="1:5" hidden="1">
      <c r="A3169">
        <v>80374</v>
      </c>
      <c r="B3169" t="s">
        <v>143</v>
      </c>
      <c r="C3169" s="3">
        <v>165024</v>
      </c>
      <c r="D3169">
        <v>29345</v>
      </c>
      <c r="E3169" t="s">
        <v>76</v>
      </c>
    </row>
    <row r="3170" spans="1:5" hidden="1">
      <c r="A3170">
        <v>297631</v>
      </c>
      <c r="B3170" t="s">
        <v>1879</v>
      </c>
      <c r="C3170" s="3">
        <v>164974</v>
      </c>
      <c r="D3170">
        <v>21163</v>
      </c>
      <c r="E3170" t="s">
        <v>349</v>
      </c>
    </row>
    <row r="3171" spans="1:5" hidden="1">
      <c r="A3171">
        <v>822846</v>
      </c>
      <c r="B3171" t="s">
        <v>75</v>
      </c>
      <c r="C3171" s="3">
        <v>164859</v>
      </c>
      <c r="D3171">
        <v>8500</v>
      </c>
      <c r="E3171" t="s">
        <v>47</v>
      </c>
    </row>
    <row r="3172" spans="1:5" hidden="1">
      <c r="A3172">
        <v>652977</v>
      </c>
      <c r="B3172" t="s">
        <v>1878</v>
      </c>
      <c r="C3172" s="3">
        <v>164736</v>
      </c>
      <c r="D3172">
        <v>27918</v>
      </c>
      <c r="E3172" t="s">
        <v>454</v>
      </c>
    </row>
    <row r="3173" spans="1:5" hidden="1">
      <c r="A3173">
        <v>313009</v>
      </c>
      <c r="B3173" t="s">
        <v>1877</v>
      </c>
      <c r="C3173" s="3">
        <v>164719</v>
      </c>
      <c r="D3173">
        <v>13748</v>
      </c>
      <c r="E3173" t="s">
        <v>36</v>
      </c>
    </row>
    <row r="3174" spans="1:5" hidden="1">
      <c r="A3174">
        <v>738255</v>
      </c>
      <c r="B3174" t="s">
        <v>1876</v>
      </c>
      <c r="C3174" s="3">
        <v>164673</v>
      </c>
      <c r="D3174">
        <v>1434</v>
      </c>
      <c r="E3174" t="s">
        <v>43</v>
      </c>
    </row>
    <row r="3175" spans="1:5" hidden="1">
      <c r="A3175">
        <v>364131</v>
      </c>
      <c r="B3175" t="s">
        <v>176</v>
      </c>
      <c r="C3175" s="3">
        <v>164537</v>
      </c>
      <c r="D3175">
        <v>16780</v>
      </c>
      <c r="E3175" t="s">
        <v>79</v>
      </c>
    </row>
    <row r="3176" spans="1:5" hidden="1">
      <c r="A3176">
        <v>2716828</v>
      </c>
      <c r="B3176" t="s">
        <v>1875</v>
      </c>
      <c r="C3176" s="3">
        <v>164059</v>
      </c>
      <c r="D3176">
        <v>34887</v>
      </c>
      <c r="E3176" t="s">
        <v>131</v>
      </c>
    </row>
    <row r="3177" spans="1:5" hidden="1">
      <c r="A3177">
        <v>206473</v>
      </c>
      <c r="B3177" t="s">
        <v>1874</v>
      </c>
      <c r="C3177" s="3">
        <v>164036</v>
      </c>
      <c r="D3177">
        <v>30707</v>
      </c>
      <c r="E3177" t="s">
        <v>129</v>
      </c>
    </row>
    <row r="3178" spans="1:5" hidden="1">
      <c r="A3178">
        <v>231671</v>
      </c>
      <c r="B3178" t="s">
        <v>1873</v>
      </c>
      <c r="C3178" s="3">
        <v>163878</v>
      </c>
      <c r="D3178">
        <v>29281</v>
      </c>
      <c r="E3178" t="s">
        <v>86</v>
      </c>
    </row>
    <row r="3179" spans="1:5" hidden="1">
      <c r="A3179">
        <v>117038</v>
      </c>
      <c r="B3179" t="s">
        <v>1872</v>
      </c>
      <c r="C3179" s="3">
        <v>163632</v>
      </c>
      <c r="D3179">
        <v>2805</v>
      </c>
      <c r="E3179" t="s">
        <v>84</v>
      </c>
    </row>
    <row r="3180" spans="1:5" hidden="1">
      <c r="A3180">
        <v>2877831</v>
      </c>
      <c r="B3180" t="s">
        <v>1871</v>
      </c>
      <c r="C3180" s="3">
        <v>163577</v>
      </c>
      <c r="D3180">
        <v>35439</v>
      </c>
      <c r="E3180" t="s">
        <v>106</v>
      </c>
    </row>
    <row r="3181" spans="1:5" hidden="1">
      <c r="A3181">
        <v>3199811</v>
      </c>
      <c r="B3181" t="s">
        <v>1870</v>
      </c>
      <c r="C3181" s="3">
        <v>163416</v>
      </c>
      <c r="D3181">
        <v>57576</v>
      </c>
      <c r="E3181" t="s">
        <v>71</v>
      </c>
    </row>
    <row r="3182" spans="1:5" hidden="1">
      <c r="A3182">
        <v>995571</v>
      </c>
      <c r="B3182" t="s">
        <v>1869</v>
      </c>
      <c r="C3182" s="3">
        <v>163406</v>
      </c>
      <c r="D3182">
        <v>32532</v>
      </c>
      <c r="E3182" t="s">
        <v>79</v>
      </c>
    </row>
    <row r="3183" spans="1:5" hidden="1">
      <c r="A3183">
        <v>401755</v>
      </c>
      <c r="B3183" t="s">
        <v>1868</v>
      </c>
      <c r="C3183" s="3">
        <v>163386</v>
      </c>
      <c r="D3183">
        <v>25703</v>
      </c>
      <c r="E3183" t="s">
        <v>68</v>
      </c>
    </row>
    <row r="3184" spans="1:5" hidden="1">
      <c r="A3184">
        <v>428855</v>
      </c>
      <c r="B3184" t="s">
        <v>1867</v>
      </c>
      <c r="C3184" s="3">
        <v>162979</v>
      </c>
      <c r="D3184">
        <v>15701</v>
      </c>
      <c r="E3184" t="s">
        <v>71</v>
      </c>
    </row>
    <row r="3185" spans="1:15" hidden="1">
      <c r="A3185">
        <v>925354</v>
      </c>
      <c r="B3185" t="s">
        <v>1866</v>
      </c>
      <c r="C3185" s="3">
        <v>162847</v>
      </c>
      <c r="D3185">
        <v>11785</v>
      </c>
      <c r="E3185" t="s">
        <v>336</v>
      </c>
    </row>
    <row r="3186" spans="1:15" hidden="1">
      <c r="A3186">
        <v>700430</v>
      </c>
      <c r="B3186" t="s">
        <v>547</v>
      </c>
      <c r="C3186" s="3">
        <v>162688</v>
      </c>
      <c r="D3186">
        <v>9356</v>
      </c>
      <c r="E3186" t="s">
        <v>106</v>
      </c>
    </row>
    <row r="3187" spans="1:15" hidden="1">
      <c r="A3187">
        <v>372640</v>
      </c>
      <c r="B3187" t="s">
        <v>44</v>
      </c>
      <c r="C3187" s="3">
        <v>162622</v>
      </c>
      <c r="D3187">
        <v>13801</v>
      </c>
      <c r="E3187" t="s">
        <v>41</v>
      </c>
    </row>
    <row r="3188" spans="1:15" hidden="1">
      <c r="A3188">
        <v>361279</v>
      </c>
      <c r="B3188" t="s">
        <v>536</v>
      </c>
      <c r="C3188" s="3">
        <v>162551</v>
      </c>
      <c r="D3188">
        <v>31272</v>
      </c>
      <c r="E3188" t="s">
        <v>175</v>
      </c>
    </row>
    <row r="3189" spans="1:15" hidden="1">
      <c r="A3189">
        <v>485214</v>
      </c>
      <c r="B3189" t="s">
        <v>1030</v>
      </c>
      <c r="C3189" s="3">
        <v>162500</v>
      </c>
      <c r="D3189">
        <v>14894</v>
      </c>
      <c r="E3189" t="s">
        <v>139</v>
      </c>
    </row>
    <row r="3190" spans="1:15" hidden="1">
      <c r="A3190">
        <v>553038</v>
      </c>
      <c r="B3190" t="s">
        <v>1865</v>
      </c>
      <c r="C3190" s="3">
        <v>162482</v>
      </c>
      <c r="D3190">
        <v>34160</v>
      </c>
      <c r="E3190" t="s">
        <v>79</v>
      </c>
    </row>
    <row r="3191" spans="1:15" hidden="1">
      <c r="A3191">
        <v>2037185</v>
      </c>
      <c r="B3191" t="s">
        <v>1864</v>
      </c>
      <c r="C3191" s="3">
        <v>162118</v>
      </c>
      <c r="D3191">
        <v>33794</v>
      </c>
      <c r="E3191" t="s">
        <v>175</v>
      </c>
    </row>
    <row r="3192" spans="1:15" hidden="1">
      <c r="A3192">
        <v>382537</v>
      </c>
      <c r="B3192" t="s">
        <v>1863</v>
      </c>
      <c r="C3192" s="3">
        <v>161991</v>
      </c>
      <c r="D3192">
        <v>51</v>
      </c>
      <c r="E3192" t="s">
        <v>84</v>
      </c>
      <c r="N3192" s="24" t="s">
        <v>192</v>
      </c>
      <c r="O3192" s="32"/>
    </row>
    <row r="3193" spans="1:15" hidden="1">
      <c r="A3193">
        <v>3445901</v>
      </c>
      <c r="B3193" t="s">
        <v>1862</v>
      </c>
      <c r="C3193" s="3">
        <v>161933</v>
      </c>
      <c r="D3193">
        <v>58289</v>
      </c>
      <c r="E3193" t="s">
        <v>79</v>
      </c>
    </row>
    <row r="3194" spans="1:15" hidden="1">
      <c r="A3194">
        <v>204237</v>
      </c>
      <c r="B3194" t="s">
        <v>1861</v>
      </c>
      <c r="C3194" s="3">
        <v>161478</v>
      </c>
      <c r="D3194">
        <v>877</v>
      </c>
      <c r="E3194" t="s">
        <v>79</v>
      </c>
      <c r="N3194" t="s">
        <v>869</v>
      </c>
    </row>
    <row r="3195" spans="1:15" hidden="1">
      <c r="A3195">
        <v>508841</v>
      </c>
      <c r="B3195" t="s">
        <v>1860</v>
      </c>
      <c r="C3195" s="3">
        <v>161190</v>
      </c>
      <c r="D3195">
        <v>10734</v>
      </c>
      <c r="E3195" t="s">
        <v>145</v>
      </c>
    </row>
    <row r="3196" spans="1:15" hidden="1">
      <c r="A3196">
        <v>168571</v>
      </c>
      <c r="B3196" t="s">
        <v>1859</v>
      </c>
      <c r="C3196" s="3">
        <v>161186</v>
      </c>
      <c r="D3196">
        <v>28812</v>
      </c>
      <c r="E3196" t="s">
        <v>131</v>
      </c>
    </row>
    <row r="3197" spans="1:15" hidden="1">
      <c r="A3197">
        <v>956376</v>
      </c>
      <c r="B3197" t="s">
        <v>1858</v>
      </c>
      <c r="C3197" s="3">
        <v>161102</v>
      </c>
      <c r="D3197">
        <v>26554</v>
      </c>
      <c r="E3197" t="s">
        <v>454</v>
      </c>
    </row>
    <row r="3198" spans="1:15" hidden="1">
      <c r="A3198">
        <v>588245</v>
      </c>
      <c r="B3198" t="s">
        <v>1857</v>
      </c>
      <c r="C3198" s="3">
        <v>161097</v>
      </c>
      <c r="D3198">
        <v>2477</v>
      </c>
      <c r="E3198" t="s">
        <v>145</v>
      </c>
    </row>
    <row r="3199" spans="1:15" hidden="1">
      <c r="A3199">
        <v>255873</v>
      </c>
      <c r="B3199" t="s">
        <v>859</v>
      </c>
      <c r="C3199" s="3">
        <v>160931</v>
      </c>
      <c r="D3199">
        <v>30248</v>
      </c>
      <c r="E3199" t="s">
        <v>145</v>
      </c>
    </row>
    <row r="3200" spans="1:15" hidden="1">
      <c r="A3200">
        <v>142179</v>
      </c>
      <c r="B3200" t="s">
        <v>1856</v>
      </c>
      <c r="C3200" s="3">
        <v>160760</v>
      </c>
      <c r="D3200">
        <v>30357</v>
      </c>
      <c r="E3200" t="s">
        <v>45</v>
      </c>
    </row>
    <row r="3201" spans="1:5" hidden="1">
      <c r="A3201">
        <v>352370</v>
      </c>
      <c r="B3201" t="s">
        <v>1855</v>
      </c>
      <c r="C3201" s="3">
        <v>160712</v>
      </c>
      <c r="D3201">
        <v>29749</v>
      </c>
      <c r="E3201" t="s">
        <v>76</v>
      </c>
    </row>
    <row r="3202" spans="1:5" hidden="1">
      <c r="A3202">
        <v>368344</v>
      </c>
      <c r="B3202" t="s">
        <v>1854</v>
      </c>
      <c r="C3202" s="3">
        <v>160484</v>
      </c>
      <c r="D3202">
        <v>10122</v>
      </c>
      <c r="E3202" t="s">
        <v>47</v>
      </c>
    </row>
    <row r="3203" spans="1:5" hidden="1">
      <c r="A3203">
        <v>315656</v>
      </c>
      <c r="B3203" t="s">
        <v>1853</v>
      </c>
      <c r="C3203" s="3">
        <v>160481</v>
      </c>
      <c r="D3203">
        <v>4049</v>
      </c>
      <c r="E3203" t="s">
        <v>68</v>
      </c>
    </row>
    <row r="3204" spans="1:5" hidden="1">
      <c r="A3204">
        <v>35057</v>
      </c>
      <c r="B3204" t="s">
        <v>1852</v>
      </c>
      <c r="C3204" s="3">
        <v>160395</v>
      </c>
      <c r="D3204">
        <v>1946</v>
      </c>
      <c r="E3204" t="s">
        <v>71</v>
      </c>
    </row>
    <row r="3205" spans="1:5" hidden="1">
      <c r="A3205">
        <v>420653</v>
      </c>
      <c r="B3205" t="s">
        <v>1616</v>
      </c>
      <c r="C3205" s="3">
        <v>160383</v>
      </c>
      <c r="D3205">
        <v>14345</v>
      </c>
      <c r="E3205" t="s">
        <v>52</v>
      </c>
    </row>
    <row r="3206" spans="1:5" hidden="1">
      <c r="A3206">
        <v>581358</v>
      </c>
      <c r="B3206" t="s">
        <v>1851</v>
      </c>
      <c r="C3206" s="3">
        <v>160316</v>
      </c>
      <c r="D3206">
        <v>5490</v>
      </c>
      <c r="E3206" t="s">
        <v>43</v>
      </c>
    </row>
    <row r="3207" spans="1:5" hidden="1">
      <c r="A3207">
        <v>88352</v>
      </c>
      <c r="B3207" t="s">
        <v>1850</v>
      </c>
      <c r="C3207" s="3">
        <v>160313</v>
      </c>
      <c r="D3207">
        <v>16895</v>
      </c>
      <c r="E3207" t="s">
        <v>141</v>
      </c>
    </row>
    <row r="3208" spans="1:5" hidden="1">
      <c r="A3208">
        <v>921879</v>
      </c>
      <c r="B3208" t="s">
        <v>1849</v>
      </c>
      <c r="C3208" s="3">
        <v>160311</v>
      </c>
      <c r="D3208">
        <v>30058</v>
      </c>
      <c r="E3208" t="s">
        <v>41</v>
      </c>
    </row>
    <row r="3209" spans="1:5" hidden="1">
      <c r="A3209">
        <v>2860039</v>
      </c>
      <c r="B3209" t="s">
        <v>1848</v>
      </c>
      <c r="C3209" s="3">
        <v>160210</v>
      </c>
      <c r="D3209">
        <v>35212</v>
      </c>
      <c r="E3209" t="s">
        <v>349</v>
      </c>
    </row>
    <row r="3210" spans="1:5" hidden="1">
      <c r="A3210">
        <v>604547</v>
      </c>
      <c r="B3210" t="s">
        <v>1847</v>
      </c>
      <c r="C3210" s="3">
        <v>160107</v>
      </c>
      <c r="D3210">
        <v>14809</v>
      </c>
      <c r="E3210" t="s">
        <v>47</v>
      </c>
    </row>
    <row r="3211" spans="1:5" hidden="1">
      <c r="A3211">
        <v>328656</v>
      </c>
      <c r="B3211" t="s">
        <v>1846</v>
      </c>
      <c r="C3211" s="3">
        <v>160086</v>
      </c>
      <c r="D3211">
        <v>8821</v>
      </c>
      <c r="E3211" t="s">
        <v>66</v>
      </c>
    </row>
    <row r="3212" spans="1:5" hidden="1">
      <c r="A3212">
        <v>3591004</v>
      </c>
      <c r="B3212" t="s">
        <v>1845</v>
      </c>
      <c r="C3212" s="3">
        <v>159771</v>
      </c>
      <c r="D3212">
        <v>58826</v>
      </c>
      <c r="E3212" t="s">
        <v>129</v>
      </c>
    </row>
    <row r="3213" spans="1:5" hidden="1">
      <c r="A3213">
        <v>36933</v>
      </c>
      <c r="B3213" t="s">
        <v>75</v>
      </c>
      <c r="C3213" s="3">
        <v>159620</v>
      </c>
      <c r="D3213">
        <v>19163</v>
      </c>
      <c r="E3213" t="s">
        <v>79</v>
      </c>
    </row>
    <row r="3214" spans="1:5" hidden="1">
      <c r="A3214">
        <v>852254</v>
      </c>
      <c r="B3214" t="s">
        <v>1844</v>
      </c>
      <c r="C3214" s="3">
        <v>159618</v>
      </c>
      <c r="D3214">
        <v>9420</v>
      </c>
      <c r="E3214" t="s">
        <v>136</v>
      </c>
    </row>
    <row r="3215" spans="1:5" hidden="1">
      <c r="A3215">
        <v>490843</v>
      </c>
      <c r="B3215" t="s">
        <v>1843</v>
      </c>
      <c r="C3215" s="3">
        <v>159598</v>
      </c>
      <c r="D3215">
        <v>1611</v>
      </c>
      <c r="E3215" t="s">
        <v>71</v>
      </c>
    </row>
    <row r="3216" spans="1:5" hidden="1">
      <c r="A3216">
        <v>134455</v>
      </c>
      <c r="B3216" t="s">
        <v>1842</v>
      </c>
      <c r="C3216" s="3">
        <v>159349</v>
      </c>
      <c r="D3216">
        <v>8533</v>
      </c>
      <c r="E3216" t="s">
        <v>336</v>
      </c>
    </row>
    <row r="3217" spans="1:14" hidden="1">
      <c r="A3217">
        <v>541754</v>
      </c>
      <c r="B3217" t="s">
        <v>1841</v>
      </c>
      <c r="C3217" s="3">
        <v>159318</v>
      </c>
      <c r="D3217">
        <v>22447</v>
      </c>
      <c r="E3217" t="s">
        <v>129</v>
      </c>
    </row>
    <row r="3218" spans="1:14" hidden="1">
      <c r="A3218">
        <v>229342</v>
      </c>
      <c r="B3218" t="s">
        <v>1840</v>
      </c>
      <c r="C3218" s="3">
        <v>159246</v>
      </c>
      <c r="D3218">
        <v>15651</v>
      </c>
      <c r="E3218" t="s">
        <v>47</v>
      </c>
    </row>
    <row r="3219" spans="1:14" hidden="1">
      <c r="A3219">
        <v>368522</v>
      </c>
      <c r="B3219" t="s">
        <v>1839</v>
      </c>
      <c r="C3219" s="3">
        <v>159201</v>
      </c>
      <c r="D3219">
        <v>6051</v>
      </c>
      <c r="E3219" t="s">
        <v>86</v>
      </c>
    </row>
    <row r="3220" spans="1:14" hidden="1">
      <c r="A3220">
        <v>903950</v>
      </c>
      <c r="B3220" t="s">
        <v>1838</v>
      </c>
      <c r="C3220" s="3">
        <v>159053</v>
      </c>
      <c r="D3220">
        <v>529</v>
      </c>
      <c r="E3220" t="s">
        <v>197</v>
      </c>
      <c r="N3220" t="s">
        <v>192</v>
      </c>
    </row>
    <row r="3221" spans="1:14" hidden="1">
      <c r="A3221">
        <v>296755</v>
      </c>
      <c r="B3221" t="s">
        <v>154</v>
      </c>
      <c r="C3221" s="3">
        <v>158984</v>
      </c>
      <c r="D3221">
        <v>15519</v>
      </c>
      <c r="E3221" t="s">
        <v>141</v>
      </c>
    </row>
    <row r="3222" spans="1:14" hidden="1">
      <c r="A3222">
        <v>3470930</v>
      </c>
      <c r="B3222" t="s">
        <v>1837</v>
      </c>
      <c r="C3222" s="3">
        <v>158928</v>
      </c>
      <c r="D3222">
        <v>58218</v>
      </c>
      <c r="E3222" t="s">
        <v>384</v>
      </c>
    </row>
    <row r="3223" spans="1:14" hidden="1">
      <c r="A3223">
        <v>497655</v>
      </c>
      <c r="B3223" t="s">
        <v>75</v>
      </c>
      <c r="C3223" s="3">
        <v>158875</v>
      </c>
      <c r="D3223">
        <v>16600</v>
      </c>
      <c r="E3223" t="s">
        <v>39</v>
      </c>
    </row>
    <row r="3224" spans="1:14" hidden="1">
      <c r="A3224">
        <v>269058</v>
      </c>
      <c r="B3224" t="s">
        <v>1836</v>
      </c>
      <c r="C3224" s="3">
        <v>158401</v>
      </c>
      <c r="D3224">
        <v>10989</v>
      </c>
      <c r="E3224" t="s">
        <v>66</v>
      </c>
    </row>
    <row r="3225" spans="1:14" hidden="1">
      <c r="A3225">
        <v>18836</v>
      </c>
      <c r="B3225" t="s">
        <v>1835</v>
      </c>
      <c r="C3225" s="3">
        <v>158370</v>
      </c>
      <c r="D3225">
        <v>9998</v>
      </c>
      <c r="E3225" t="s">
        <v>164</v>
      </c>
    </row>
    <row r="3226" spans="1:14" hidden="1">
      <c r="A3226">
        <v>2747466</v>
      </c>
      <c r="B3226" t="s">
        <v>1834</v>
      </c>
      <c r="C3226" s="3">
        <v>157762</v>
      </c>
      <c r="D3226">
        <v>8274</v>
      </c>
      <c r="E3226" t="s">
        <v>71</v>
      </c>
    </row>
    <row r="3227" spans="1:14" hidden="1">
      <c r="A3227">
        <v>670430</v>
      </c>
      <c r="B3227" t="s">
        <v>1833</v>
      </c>
      <c r="C3227" s="3">
        <v>157662</v>
      </c>
      <c r="D3227">
        <v>2779</v>
      </c>
      <c r="E3227" t="s">
        <v>84</v>
      </c>
    </row>
    <row r="3228" spans="1:14" hidden="1">
      <c r="A3228">
        <v>3407084</v>
      </c>
      <c r="B3228" t="s">
        <v>1832</v>
      </c>
      <c r="C3228" s="3">
        <v>157645</v>
      </c>
      <c r="D3228">
        <v>58148</v>
      </c>
      <c r="E3228" t="s">
        <v>54</v>
      </c>
    </row>
    <row r="3229" spans="1:14" hidden="1">
      <c r="A3229">
        <v>475756</v>
      </c>
      <c r="B3229" t="s">
        <v>1831</v>
      </c>
      <c r="C3229" s="3">
        <v>157496</v>
      </c>
      <c r="D3229">
        <v>2205</v>
      </c>
      <c r="E3229" t="s">
        <v>60</v>
      </c>
    </row>
    <row r="3230" spans="1:14" hidden="1">
      <c r="A3230">
        <v>3276543</v>
      </c>
      <c r="B3230" t="s">
        <v>1830</v>
      </c>
      <c r="C3230" s="3">
        <v>157377</v>
      </c>
      <c r="D3230">
        <v>57733</v>
      </c>
      <c r="E3230" t="s">
        <v>34</v>
      </c>
    </row>
    <row r="3231" spans="1:14" hidden="1">
      <c r="A3231">
        <v>421539</v>
      </c>
      <c r="B3231" t="s">
        <v>1829</v>
      </c>
      <c r="C3231" s="3">
        <v>157276</v>
      </c>
      <c r="D3231">
        <v>21874</v>
      </c>
      <c r="E3231" t="s">
        <v>175</v>
      </c>
    </row>
    <row r="3232" spans="1:14" hidden="1">
      <c r="A3232">
        <v>499752</v>
      </c>
      <c r="B3232" t="s">
        <v>1828</v>
      </c>
      <c r="C3232" s="3">
        <v>157193</v>
      </c>
      <c r="D3232">
        <v>2247</v>
      </c>
      <c r="E3232" t="s">
        <v>39</v>
      </c>
    </row>
    <row r="3233" spans="1:5" hidden="1">
      <c r="A3233">
        <v>3285778</v>
      </c>
      <c r="B3233" t="s">
        <v>1827</v>
      </c>
      <c r="C3233" s="3">
        <v>156824</v>
      </c>
      <c r="D3233">
        <v>57784</v>
      </c>
      <c r="E3233" t="s">
        <v>34</v>
      </c>
    </row>
    <row r="3234" spans="1:5" hidden="1">
      <c r="A3234">
        <v>3390627</v>
      </c>
      <c r="B3234" t="s">
        <v>1826</v>
      </c>
      <c r="C3234" s="3">
        <v>156722</v>
      </c>
      <c r="D3234">
        <v>58103</v>
      </c>
      <c r="E3234" t="s">
        <v>79</v>
      </c>
    </row>
    <row r="3235" spans="1:5" hidden="1">
      <c r="A3235">
        <v>906652</v>
      </c>
      <c r="B3235" t="s">
        <v>102</v>
      </c>
      <c r="C3235" s="3">
        <v>156503</v>
      </c>
      <c r="D3235">
        <v>19749</v>
      </c>
      <c r="E3235" t="s">
        <v>52</v>
      </c>
    </row>
    <row r="3236" spans="1:5" hidden="1">
      <c r="A3236">
        <v>977616</v>
      </c>
      <c r="B3236" t="s">
        <v>1825</v>
      </c>
      <c r="C3236" s="3">
        <v>156469</v>
      </c>
      <c r="D3236">
        <v>7590</v>
      </c>
      <c r="E3236" t="s">
        <v>86</v>
      </c>
    </row>
    <row r="3237" spans="1:5" hidden="1">
      <c r="A3237">
        <v>287007</v>
      </c>
      <c r="B3237" t="s">
        <v>1824</v>
      </c>
      <c r="C3237" s="3">
        <v>156460</v>
      </c>
      <c r="D3237">
        <v>6990</v>
      </c>
      <c r="E3237" t="s">
        <v>36</v>
      </c>
    </row>
    <row r="3238" spans="1:5" hidden="1">
      <c r="A3238">
        <v>950758</v>
      </c>
      <c r="B3238" t="s">
        <v>1823</v>
      </c>
      <c r="C3238" s="3">
        <v>156443</v>
      </c>
      <c r="D3238">
        <v>1604</v>
      </c>
      <c r="E3238" t="s">
        <v>66</v>
      </c>
    </row>
    <row r="3239" spans="1:5" hidden="1">
      <c r="A3239">
        <v>510648</v>
      </c>
      <c r="B3239" t="s">
        <v>1822</v>
      </c>
      <c r="C3239" s="3">
        <v>156176</v>
      </c>
      <c r="D3239">
        <v>5283</v>
      </c>
      <c r="E3239" t="s">
        <v>145</v>
      </c>
    </row>
    <row r="3240" spans="1:5" hidden="1">
      <c r="A3240">
        <v>2753917</v>
      </c>
      <c r="B3240" t="s">
        <v>1821</v>
      </c>
      <c r="C3240" s="3">
        <v>156103</v>
      </c>
      <c r="D3240">
        <v>35103</v>
      </c>
      <c r="E3240" t="s">
        <v>1232</v>
      </c>
    </row>
    <row r="3241" spans="1:5" hidden="1">
      <c r="A3241">
        <v>403067</v>
      </c>
      <c r="B3241" t="s">
        <v>1820</v>
      </c>
      <c r="C3241" s="3">
        <v>156077</v>
      </c>
      <c r="D3241">
        <v>25644</v>
      </c>
      <c r="E3241" t="s">
        <v>384</v>
      </c>
    </row>
    <row r="3242" spans="1:5" hidden="1">
      <c r="A3242">
        <v>557438</v>
      </c>
      <c r="B3242" t="s">
        <v>1819</v>
      </c>
      <c r="C3242" s="3">
        <v>156033</v>
      </c>
      <c r="D3242">
        <v>10467</v>
      </c>
      <c r="E3242" t="s">
        <v>45</v>
      </c>
    </row>
    <row r="3243" spans="1:5" hidden="1">
      <c r="A3243">
        <v>57040</v>
      </c>
      <c r="B3243" t="s">
        <v>1818</v>
      </c>
      <c r="C3243" s="3">
        <v>156001</v>
      </c>
      <c r="D3243">
        <v>14468</v>
      </c>
      <c r="E3243" t="s">
        <v>145</v>
      </c>
    </row>
    <row r="3244" spans="1:5" hidden="1">
      <c r="A3244">
        <v>358112</v>
      </c>
      <c r="B3244" t="s">
        <v>591</v>
      </c>
      <c r="C3244" s="3">
        <v>155989</v>
      </c>
      <c r="D3244">
        <v>9310</v>
      </c>
      <c r="E3244" t="s">
        <v>139</v>
      </c>
    </row>
    <row r="3245" spans="1:5" hidden="1">
      <c r="A3245">
        <v>954251</v>
      </c>
      <c r="B3245" t="s">
        <v>1817</v>
      </c>
      <c r="C3245" s="3">
        <v>155972</v>
      </c>
      <c r="D3245">
        <v>1956</v>
      </c>
      <c r="E3245" t="s">
        <v>71</v>
      </c>
    </row>
    <row r="3246" spans="1:5" hidden="1">
      <c r="A3246">
        <v>2963864</v>
      </c>
      <c r="B3246" t="s">
        <v>1816</v>
      </c>
      <c r="C3246" s="3">
        <v>155921</v>
      </c>
      <c r="D3246">
        <v>57092</v>
      </c>
      <c r="E3246" t="s">
        <v>175</v>
      </c>
    </row>
    <row r="3247" spans="1:5" hidden="1">
      <c r="A3247">
        <v>3596250</v>
      </c>
      <c r="B3247" t="s">
        <v>1815</v>
      </c>
      <c r="C3247" s="3">
        <v>155736</v>
      </c>
      <c r="D3247">
        <v>58602</v>
      </c>
      <c r="E3247" t="s">
        <v>66</v>
      </c>
    </row>
    <row r="3248" spans="1:5" hidden="1">
      <c r="A3248">
        <v>63201</v>
      </c>
      <c r="B3248" t="s">
        <v>1814</v>
      </c>
      <c r="C3248" s="3">
        <v>155726</v>
      </c>
      <c r="D3248">
        <v>6954</v>
      </c>
      <c r="E3248" t="s">
        <v>36</v>
      </c>
    </row>
    <row r="3249" spans="1:14" hidden="1">
      <c r="A3249">
        <v>287959</v>
      </c>
      <c r="B3249" t="s">
        <v>1813</v>
      </c>
      <c r="C3249" s="3">
        <v>155720</v>
      </c>
      <c r="D3249">
        <v>10505</v>
      </c>
      <c r="E3249" t="s">
        <v>52</v>
      </c>
    </row>
    <row r="3250" spans="1:14" hidden="1">
      <c r="A3250">
        <v>3358270</v>
      </c>
      <c r="B3250" t="s">
        <v>1812</v>
      </c>
      <c r="C3250" s="3">
        <v>155677</v>
      </c>
      <c r="D3250">
        <v>57990</v>
      </c>
      <c r="E3250" t="s">
        <v>474</v>
      </c>
    </row>
    <row r="3251" spans="1:14" hidden="1">
      <c r="A3251">
        <v>791353</v>
      </c>
      <c r="B3251" t="s">
        <v>1811</v>
      </c>
      <c r="C3251" s="3">
        <v>155444</v>
      </c>
      <c r="D3251">
        <v>16704</v>
      </c>
      <c r="E3251" t="s">
        <v>66</v>
      </c>
    </row>
    <row r="3252" spans="1:14" hidden="1">
      <c r="A3252">
        <v>517441</v>
      </c>
      <c r="B3252" t="s">
        <v>1810</v>
      </c>
      <c r="C3252" s="3">
        <v>155323</v>
      </c>
      <c r="D3252">
        <v>2455</v>
      </c>
      <c r="E3252" t="s">
        <v>145</v>
      </c>
    </row>
    <row r="3253" spans="1:14" hidden="1">
      <c r="A3253">
        <v>762045</v>
      </c>
      <c r="B3253" t="s">
        <v>860</v>
      </c>
      <c r="C3253" s="3">
        <v>155253</v>
      </c>
      <c r="D3253">
        <v>248</v>
      </c>
      <c r="E3253" t="s">
        <v>47</v>
      </c>
      <c r="N3253" s="24" t="s">
        <v>192</v>
      </c>
    </row>
    <row r="3254" spans="1:14" hidden="1">
      <c r="A3254">
        <v>189549</v>
      </c>
      <c r="B3254" t="s">
        <v>1809</v>
      </c>
      <c r="C3254" s="3">
        <v>155121</v>
      </c>
      <c r="D3254">
        <v>10375</v>
      </c>
      <c r="E3254" t="s">
        <v>145</v>
      </c>
    </row>
    <row r="3255" spans="1:14" hidden="1">
      <c r="A3255">
        <v>3404999</v>
      </c>
      <c r="B3255" t="s">
        <v>1808</v>
      </c>
      <c r="C3255" s="3">
        <v>155041</v>
      </c>
      <c r="D3255">
        <v>58113</v>
      </c>
      <c r="E3255" t="s">
        <v>349</v>
      </c>
    </row>
    <row r="3256" spans="1:14" hidden="1">
      <c r="A3256">
        <v>400057</v>
      </c>
      <c r="B3256" t="s">
        <v>1807</v>
      </c>
      <c r="C3256" s="3">
        <v>154941</v>
      </c>
      <c r="D3256">
        <v>16162</v>
      </c>
      <c r="E3256" t="s">
        <v>71</v>
      </c>
    </row>
    <row r="3257" spans="1:14" hidden="1">
      <c r="A3257">
        <v>3121308</v>
      </c>
      <c r="B3257" t="s">
        <v>1806</v>
      </c>
      <c r="C3257" s="3">
        <v>154778</v>
      </c>
      <c r="D3257">
        <v>57395</v>
      </c>
      <c r="E3257" t="s">
        <v>71</v>
      </c>
    </row>
    <row r="3258" spans="1:14" hidden="1">
      <c r="A3258">
        <v>285759</v>
      </c>
      <c r="B3258" t="s">
        <v>579</v>
      </c>
      <c r="C3258" s="3">
        <v>154754</v>
      </c>
      <c r="D3258">
        <v>15611</v>
      </c>
      <c r="E3258" t="s">
        <v>68</v>
      </c>
    </row>
    <row r="3259" spans="1:14" hidden="1">
      <c r="A3259">
        <v>1000959</v>
      </c>
      <c r="B3259" t="s">
        <v>774</v>
      </c>
      <c r="C3259" s="3">
        <v>154646</v>
      </c>
      <c r="D3259">
        <v>8824</v>
      </c>
      <c r="E3259" t="s">
        <v>66</v>
      </c>
    </row>
    <row r="3260" spans="1:14" hidden="1">
      <c r="A3260">
        <v>803957</v>
      </c>
      <c r="B3260" t="s">
        <v>1805</v>
      </c>
      <c r="C3260" s="3">
        <v>154617</v>
      </c>
      <c r="D3260">
        <v>8386</v>
      </c>
      <c r="E3260" t="s">
        <v>136</v>
      </c>
    </row>
    <row r="3261" spans="1:14" hidden="1">
      <c r="A3261">
        <v>364270</v>
      </c>
      <c r="B3261" t="s">
        <v>1804</v>
      </c>
      <c r="C3261" s="3">
        <v>154562</v>
      </c>
      <c r="D3261">
        <v>30692</v>
      </c>
      <c r="E3261" t="s">
        <v>1803</v>
      </c>
    </row>
    <row r="3262" spans="1:14" hidden="1">
      <c r="A3262">
        <v>817477</v>
      </c>
      <c r="B3262" t="s">
        <v>1802</v>
      </c>
      <c r="C3262" s="3">
        <v>154500</v>
      </c>
      <c r="D3262">
        <v>29121</v>
      </c>
      <c r="E3262" t="s">
        <v>45</v>
      </c>
    </row>
    <row r="3263" spans="1:14" hidden="1">
      <c r="A3263">
        <v>382443</v>
      </c>
      <c r="B3263" t="s">
        <v>1126</v>
      </c>
      <c r="C3263" s="3">
        <v>154287</v>
      </c>
      <c r="D3263">
        <v>14392</v>
      </c>
      <c r="E3263" t="s">
        <v>47</v>
      </c>
    </row>
    <row r="3264" spans="1:14" hidden="1">
      <c r="A3264">
        <v>87159</v>
      </c>
      <c r="B3264" t="s">
        <v>1801</v>
      </c>
      <c r="C3264" s="3">
        <v>154167</v>
      </c>
      <c r="D3264">
        <v>1168</v>
      </c>
      <c r="E3264" t="s">
        <v>197</v>
      </c>
    </row>
    <row r="3265" spans="1:5" hidden="1">
      <c r="A3265">
        <v>527178</v>
      </c>
      <c r="B3265" t="s">
        <v>1800</v>
      </c>
      <c r="C3265" s="3">
        <v>153910</v>
      </c>
      <c r="D3265">
        <v>29679</v>
      </c>
      <c r="E3265" t="s">
        <v>336</v>
      </c>
    </row>
    <row r="3266" spans="1:5" hidden="1">
      <c r="A3266">
        <v>289056</v>
      </c>
      <c r="B3266" t="s">
        <v>1799</v>
      </c>
      <c r="C3266" s="3">
        <v>153854</v>
      </c>
      <c r="D3266">
        <v>13784</v>
      </c>
      <c r="E3266" t="s">
        <v>474</v>
      </c>
    </row>
    <row r="3267" spans="1:5" hidden="1">
      <c r="A3267">
        <v>689759</v>
      </c>
      <c r="B3267" t="s">
        <v>1798</v>
      </c>
      <c r="C3267" s="3">
        <v>153840</v>
      </c>
      <c r="D3267">
        <v>22242</v>
      </c>
      <c r="E3267" t="s">
        <v>66</v>
      </c>
    </row>
    <row r="3268" spans="1:5" hidden="1">
      <c r="A3268">
        <v>2967796</v>
      </c>
      <c r="B3268" t="s">
        <v>1797</v>
      </c>
      <c r="C3268" s="3">
        <v>153697</v>
      </c>
      <c r="D3268">
        <v>35604</v>
      </c>
      <c r="E3268" t="s">
        <v>175</v>
      </c>
    </row>
    <row r="3269" spans="1:5" hidden="1">
      <c r="A3269">
        <v>277736</v>
      </c>
      <c r="B3269" t="s">
        <v>1796</v>
      </c>
      <c r="C3269" s="3">
        <v>153694</v>
      </c>
      <c r="D3269">
        <v>4945</v>
      </c>
      <c r="E3269" t="s">
        <v>175</v>
      </c>
    </row>
    <row r="3270" spans="1:5" hidden="1">
      <c r="A3270">
        <v>2806840</v>
      </c>
      <c r="B3270" t="s">
        <v>1795</v>
      </c>
      <c r="C3270" s="3">
        <v>153649</v>
      </c>
      <c r="D3270">
        <v>35220</v>
      </c>
      <c r="E3270" t="s">
        <v>197</v>
      </c>
    </row>
    <row r="3271" spans="1:5" hidden="1">
      <c r="A3271">
        <v>855956</v>
      </c>
      <c r="B3271" t="s">
        <v>1794</v>
      </c>
      <c r="C3271" s="3">
        <v>153628</v>
      </c>
      <c r="D3271">
        <v>13195</v>
      </c>
      <c r="E3271" t="s">
        <v>136</v>
      </c>
    </row>
    <row r="3272" spans="1:5" hidden="1">
      <c r="A3272">
        <v>3547896</v>
      </c>
      <c r="B3272" t="s">
        <v>1793</v>
      </c>
      <c r="C3272" s="3">
        <v>153551</v>
      </c>
      <c r="D3272">
        <v>58348</v>
      </c>
      <c r="E3272" t="s">
        <v>45</v>
      </c>
    </row>
    <row r="3273" spans="1:5" hidden="1">
      <c r="A3273">
        <v>2710554</v>
      </c>
      <c r="B3273" t="s">
        <v>1792</v>
      </c>
      <c r="C3273" s="3">
        <v>153489</v>
      </c>
      <c r="D3273">
        <v>34747</v>
      </c>
      <c r="E3273" t="s">
        <v>349</v>
      </c>
    </row>
    <row r="3274" spans="1:5" hidden="1">
      <c r="A3274">
        <v>1293078</v>
      </c>
      <c r="B3274" t="s">
        <v>509</v>
      </c>
      <c r="C3274" s="3">
        <v>153482</v>
      </c>
      <c r="D3274">
        <v>27398</v>
      </c>
      <c r="E3274" t="s">
        <v>141</v>
      </c>
    </row>
    <row r="3275" spans="1:5" hidden="1">
      <c r="A3275">
        <v>31657</v>
      </c>
      <c r="B3275" t="s">
        <v>1791</v>
      </c>
      <c r="C3275" s="3">
        <v>153410</v>
      </c>
      <c r="D3275">
        <v>11904</v>
      </c>
      <c r="E3275" t="s">
        <v>141</v>
      </c>
    </row>
    <row r="3276" spans="1:5" hidden="1">
      <c r="A3276">
        <v>283652</v>
      </c>
      <c r="B3276" t="s">
        <v>1790</v>
      </c>
      <c r="C3276" s="3">
        <v>153318</v>
      </c>
      <c r="D3276">
        <v>24677</v>
      </c>
      <c r="E3276" t="s">
        <v>68</v>
      </c>
    </row>
    <row r="3277" spans="1:5" hidden="1">
      <c r="A3277">
        <v>3128923</v>
      </c>
      <c r="B3277" t="s">
        <v>1789</v>
      </c>
      <c r="C3277" s="3">
        <v>153215</v>
      </c>
      <c r="D3277">
        <v>57396</v>
      </c>
      <c r="E3277" t="s">
        <v>175</v>
      </c>
    </row>
    <row r="3278" spans="1:5" hidden="1">
      <c r="A3278">
        <v>364430</v>
      </c>
      <c r="B3278" t="s">
        <v>1788</v>
      </c>
      <c r="C3278" s="3">
        <v>153202</v>
      </c>
      <c r="D3278">
        <v>22739</v>
      </c>
      <c r="E3278" t="s">
        <v>336</v>
      </c>
    </row>
    <row r="3279" spans="1:5" hidden="1">
      <c r="A3279">
        <v>623548</v>
      </c>
      <c r="B3279" t="s">
        <v>1787</v>
      </c>
      <c r="C3279" s="3">
        <v>153061</v>
      </c>
      <c r="D3279">
        <v>10845</v>
      </c>
      <c r="E3279" t="s">
        <v>45</v>
      </c>
    </row>
    <row r="3280" spans="1:5" hidden="1">
      <c r="A3280">
        <v>498625</v>
      </c>
      <c r="B3280" t="s">
        <v>1786</v>
      </c>
      <c r="C3280" s="3">
        <v>152953</v>
      </c>
      <c r="D3280">
        <v>9024</v>
      </c>
      <c r="E3280" t="s">
        <v>164</v>
      </c>
    </row>
    <row r="3281" spans="1:15" hidden="1">
      <c r="A3281">
        <v>3223408</v>
      </c>
      <c r="B3281" t="s">
        <v>1785</v>
      </c>
      <c r="C3281" s="3">
        <v>152922</v>
      </c>
      <c r="D3281">
        <v>57632</v>
      </c>
      <c r="E3281" t="s">
        <v>175</v>
      </c>
    </row>
    <row r="3282" spans="1:15" hidden="1">
      <c r="A3282">
        <v>305077</v>
      </c>
      <c r="B3282" t="s">
        <v>1784</v>
      </c>
      <c r="C3282" s="3">
        <v>152917</v>
      </c>
      <c r="D3282">
        <v>29384</v>
      </c>
      <c r="E3282" t="s">
        <v>45</v>
      </c>
    </row>
    <row r="3283" spans="1:15" hidden="1">
      <c r="A3283">
        <v>207555</v>
      </c>
      <c r="B3283" t="s">
        <v>1783</v>
      </c>
      <c r="C3283" s="3">
        <v>152815</v>
      </c>
      <c r="D3283">
        <v>9746</v>
      </c>
      <c r="E3283" t="s">
        <v>66</v>
      </c>
    </row>
    <row r="3284" spans="1:15" hidden="1">
      <c r="A3284">
        <v>983550</v>
      </c>
      <c r="B3284" t="s">
        <v>442</v>
      </c>
      <c r="C3284" s="3">
        <v>152689</v>
      </c>
      <c r="D3284">
        <v>9745</v>
      </c>
      <c r="E3284" t="s">
        <v>66</v>
      </c>
    </row>
    <row r="3285" spans="1:15" hidden="1">
      <c r="A3285">
        <v>3125315</v>
      </c>
      <c r="B3285" t="s">
        <v>1782</v>
      </c>
      <c r="C3285" s="3">
        <v>152671</v>
      </c>
      <c r="D3285">
        <v>57420</v>
      </c>
      <c r="E3285" t="s">
        <v>325</v>
      </c>
    </row>
    <row r="3286" spans="1:15" hidden="1">
      <c r="A3286">
        <v>470032</v>
      </c>
      <c r="B3286" t="s">
        <v>1781</v>
      </c>
      <c r="C3286" s="3">
        <v>152607</v>
      </c>
      <c r="D3286">
        <v>50</v>
      </c>
      <c r="E3286" t="s">
        <v>84</v>
      </c>
      <c r="N3286" t="s">
        <v>256</v>
      </c>
      <c r="O3286" t="s">
        <v>1780</v>
      </c>
    </row>
    <row r="3287" spans="1:15" hidden="1">
      <c r="A3287">
        <v>627425</v>
      </c>
      <c r="B3287" t="s">
        <v>363</v>
      </c>
      <c r="C3287" s="3">
        <v>152400</v>
      </c>
      <c r="D3287">
        <v>14361</v>
      </c>
      <c r="E3287" t="s">
        <v>164</v>
      </c>
    </row>
    <row r="3288" spans="1:15" hidden="1">
      <c r="A3288">
        <v>28152</v>
      </c>
      <c r="B3288" t="s">
        <v>1779</v>
      </c>
      <c r="C3288" s="3">
        <v>152300</v>
      </c>
      <c r="D3288">
        <v>11415</v>
      </c>
      <c r="E3288" t="s">
        <v>66</v>
      </c>
    </row>
    <row r="3289" spans="1:15" hidden="1">
      <c r="A3289">
        <v>330248</v>
      </c>
      <c r="B3289" t="s">
        <v>1778</v>
      </c>
      <c r="C3289" s="3">
        <v>152278</v>
      </c>
      <c r="D3289">
        <v>15763</v>
      </c>
      <c r="E3289" t="s">
        <v>45</v>
      </c>
    </row>
    <row r="3290" spans="1:15" hidden="1">
      <c r="A3290">
        <v>644842</v>
      </c>
      <c r="B3290" t="s">
        <v>1777</v>
      </c>
      <c r="C3290" s="3">
        <v>152220</v>
      </c>
      <c r="D3290">
        <v>8735</v>
      </c>
      <c r="E3290" t="s">
        <v>131</v>
      </c>
    </row>
    <row r="3291" spans="1:15" hidden="1">
      <c r="A3291">
        <v>45038</v>
      </c>
      <c r="B3291" t="s">
        <v>1776</v>
      </c>
      <c r="C3291" s="3">
        <v>152200</v>
      </c>
      <c r="D3291">
        <v>5740</v>
      </c>
      <c r="E3291" t="s">
        <v>45</v>
      </c>
    </row>
    <row r="3292" spans="1:15" hidden="1">
      <c r="A3292">
        <v>320070</v>
      </c>
      <c r="B3292" t="s">
        <v>1775</v>
      </c>
      <c r="C3292" s="3">
        <v>152116</v>
      </c>
      <c r="D3292">
        <v>28555</v>
      </c>
      <c r="E3292" t="s">
        <v>76</v>
      </c>
    </row>
    <row r="3293" spans="1:15" hidden="1">
      <c r="A3293">
        <v>479071</v>
      </c>
      <c r="B3293" t="s">
        <v>1774</v>
      </c>
      <c r="C3293" s="3">
        <v>152114</v>
      </c>
      <c r="D3293">
        <v>2945</v>
      </c>
      <c r="E3293" t="s">
        <v>56</v>
      </c>
    </row>
    <row r="3294" spans="1:15" hidden="1">
      <c r="A3294">
        <v>3597677</v>
      </c>
      <c r="B3294" t="s">
        <v>1773</v>
      </c>
      <c r="C3294" s="3">
        <v>151923</v>
      </c>
      <c r="D3294">
        <v>58560</v>
      </c>
      <c r="E3294" t="s">
        <v>141</v>
      </c>
    </row>
    <row r="3295" spans="1:15" hidden="1">
      <c r="A3295">
        <v>3220863</v>
      </c>
      <c r="B3295" t="s">
        <v>1772</v>
      </c>
      <c r="C3295" s="3">
        <v>151634</v>
      </c>
      <c r="D3295">
        <v>57571</v>
      </c>
      <c r="E3295" t="s">
        <v>54</v>
      </c>
    </row>
    <row r="3296" spans="1:15" hidden="1">
      <c r="A3296">
        <v>278256</v>
      </c>
      <c r="B3296" t="s">
        <v>1771</v>
      </c>
      <c r="C3296" s="3">
        <v>151615</v>
      </c>
      <c r="D3296">
        <v>1867</v>
      </c>
      <c r="E3296" t="s">
        <v>52</v>
      </c>
    </row>
    <row r="3297" spans="1:5" hidden="1">
      <c r="A3297">
        <v>731050</v>
      </c>
      <c r="B3297" t="s">
        <v>1770</v>
      </c>
      <c r="C3297" s="3">
        <v>151463</v>
      </c>
      <c r="D3297">
        <v>16079</v>
      </c>
      <c r="E3297" t="s">
        <v>43</v>
      </c>
    </row>
    <row r="3298" spans="1:5" hidden="1">
      <c r="A3298">
        <v>371232</v>
      </c>
      <c r="B3298" t="s">
        <v>1769</v>
      </c>
      <c r="C3298" s="3">
        <v>151395</v>
      </c>
      <c r="D3298">
        <v>15913</v>
      </c>
      <c r="E3298" t="s">
        <v>45</v>
      </c>
    </row>
    <row r="3299" spans="1:5" hidden="1">
      <c r="A3299">
        <v>465672</v>
      </c>
      <c r="B3299" t="s">
        <v>1768</v>
      </c>
      <c r="C3299" s="3">
        <v>151363</v>
      </c>
      <c r="D3299">
        <v>30516</v>
      </c>
      <c r="E3299" t="s">
        <v>145</v>
      </c>
    </row>
    <row r="3300" spans="1:5" hidden="1">
      <c r="A3300">
        <v>656779</v>
      </c>
      <c r="B3300" t="s">
        <v>1767</v>
      </c>
      <c r="C3300" s="3">
        <v>151271</v>
      </c>
      <c r="D3300">
        <v>27767</v>
      </c>
      <c r="E3300" t="s">
        <v>45</v>
      </c>
    </row>
    <row r="3301" spans="1:5" hidden="1">
      <c r="A3301">
        <v>736662</v>
      </c>
      <c r="B3301" t="s">
        <v>363</v>
      </c>
      <c r="C3301" s="3">
        <v>151189</v>
      </c>
      <c r="D3301">
        <v>9973</v>
      </c>
      <c r="E3301" t="s">
        <v>141</v>
      </c>
    </row>
    <row r="3302" spans="1:5" hidden="1">
      <c r="A3302">
        <v>553926</v>
      </c>
      <c r="B3302" t="s">
        <v>1766</v>
      </c>
      <c r="C3302" s="3">
        <v>151120</v>
      </c>
      <c r="D3302">
        <v>6706</v>
      </c>
      <c r="E3302" t="s">
        <v>76</v>
      </c>
    </row>
    <row r="3303" spans="1:5" hidden="1">
      <c r="A3303">
        <v>644646</v>
      </c>
      <c r="B3303" t="s">
        <v>1765</v>
      </c>
      <c r="C3303" s="3">
        <v>151109</v>
      </c>
      <c r="D3303">
        <v>10121</v>
      </c>
      <c r="E3303" t="s">
        <v>47</v>
      </c>
    </row>
    <row r="3304" spans="1:5" hidden="1">
      <c r="A3304">
        <v>837541</v>
      </c>
      <c r="B3304" t="s">
        <v>230</v>
      </c>
      <c r="C3304" s="3">
        <v>151039</v>
      </c>
      <c r="D3304">
        <v>9259</v>
      </c>
      <c r="E3304" t="s">
        <v>45</v>
      </c>
    </row>
    <row r="3305" spans="1:5" hidden="1">
      <c r="A3305">
        <v>97457</v>
      </c>
      <c r="B3305" t="s">
        <v>491</v>
      </c>
      <c r="C3305" s="3">
        <v>151033</v>
      </c>
      <c r="D3305">
        <v>22601</v>
      </c>
      <c r="E3305" t="s">
        <v>71</v>
      </c>
    </row>
    <row r="3306" spans="1:5" hidden="1">
      <c r="A3306">
        <v>3614846</v>
      </c>
      <c r="B3306" t="s">
        <v>1764</v>
      </c>
      <c r="C3306" s="3">
        <v>151019</v>
      </c>
      <c r="D3306">
        <v>58724</v>
      </c>
      <c r="E3306" t="s">
        <v>43</v>
      </c>
    </row>
    <row r="3307" spans="1:5" hidden="1">
      <c r="A3307">
        <v>640956</v>
      </c>
      <c r="B3307" t="s">
        <v>1763</v>
      </c>
      <c r="C3307" s="3">
        <v>150826</v>
      </c>
      <c r="D3307">
        <v>13946</v>
      </c>
      <c r="E3307" t="s">
        <v>68</v>
      </c>
    </row>
    <row r="3308" spans="1:5" hidden="1">
      <c r="A3308">
        <v>44929</v>
      </c>
      <c r="B3308" t="s">
        <v>1762</v>
      </c>
      <c r="C3308" s="3">
        <v>150742</v>
      </c>
      <c r="D3308">
        <v>6637</v>
      </c>
      <c r="E3308" t="s">
        <v>76</v>
      </c>
    </row>
    <row r="3309" spans="1:5" hidden="1">
      <c r="A3309">
        <v>3187395</v>
      </c>
      <c r="B3309" t="s">
        <v>1761</v>
      </c>
      <c r="C3309" s="3">
        <v>150564</v>
      </c>
      <c r="D3309">
        <v>57513</v>
      </c>
      <c r="E3309" t="s">
        <v>1470</v>
      </c>
    </row>
    <row r="3310" spans="1:5" hidden="1">
      <c r="A3310">
        <v>138051</v>
      </c>
      <c r="B3310" t="s">
        <v>1760</v>
      </c>
      <c r="C3310" s="3">
        <v>150487</v>
      </c>
      <c r="D3310">
        <v>18120</v>
      </c>
      <c r="E3310" t="s">
        <v>52</v>
      </c>
    </row>
    <row r="3311" spans="1:5" hidden="1">
      <c r="A3311">
        <v>702359</v>
      </c>
      <c r="B3311" t="s">
        <v>1759</v>
      </c>
      <c r="C3311" s="3">
        <v>150433</v>
      </c>
      <c r="D3311">
        <v>11903</v>
      </c>
      <c r="E3311" t="s">
        <v>141</v>
      </c>
    </row>
    <row r="3312" spans="1:5" hidden="1">
      <c r="A3312">
        <v>906410</v>
      </c>
      <c r="B3312" t="s">
        <v>1758</v>
      </c>
      <c r="C3312" s="3">
        <v>150367</v>
      </c>
      <c r="D3312">
        <v>7789</v>
      </c>
      <c r="E3312" t="s">
        <v>86</v>
      </c>
    </row>
    <row r="3313" spans="1:5" hidden="1">
      <c r="A3313">
        <v>216164</v>
      </c>
      <c r="B3313" t="s">
        <v>75</v>
      </c>
      <c r="C3313" s="3">
        <v>150342</v>
      </c>
      <c r="D3313">
        <v>24498</v>
      </c>
      <c r="E3313" t="s">
        <v>141</v>
      </c>
    </row>
    <row r="3314" spans="1:5" hidden="1">
      <c r="A3314">
        <v>263627</v>
      </c>
      <c r="B3314" t="s">
        <v>1757</v>
      </c>
      <c r="C3314" s="3">
        <v>150279</v>
      </c>
      <c r="D3314">
        <v>6725</v>
      </c>
      <c r="E3314" t="s">
        <v>76</v>
      </c>
    </row>
    <row r="3315" spans="1:5" hidden="1">
      <c r="A3315">
        <v>910239</v>
      </c>
      <c r="B3315" t="s">
        <v>1756</v>
      </c>
      <c r="C3315" s="3">
        <v>149892</v>
      </c>
      <c r="D3315">
        <v>11788</v>
      </c>
      <c r="E3315" t="s">
        <v>336</v>
      </c>
    </row>
    <row r="3316" spans="1:5" hidden="1">
      <c r="A3316">
        <v>661223</v>
      </c>
      <c r="B3316" t="s">
        <v>1755</v>
      </c>
      <c r="C3316" s="3">
        <v>149829</v>
      </c>
      <c r="D3316">
        <v>11582</v>
      </c>
      <c r="E3316" t="s">
        <v>325</v>
      </c>
    </row>
    <row r="3317" spans="1:5" hidden="1">
      <c r="A3317">
        <v>645577</v>
      </c>
      <c r="B3317" t="s">
        <v>1754</v>
      </c>
      <c r="C3317" s="3">
        <v>149805</v>
      </c>
      <c r="D3317">
        <v>31198</v>
      </c>
      <c r="E3317" t="s">
        <v>175</v>
      </c>
    </row>
    <row r="3318" spans="1:5" hidden="1">
      <c r="A3318">
        <v>393355</v>
      </c>
      <c r="B3318" t="s">
        <v>1753</v>
      </c>
      <c r="C3318" s="3">
        <v>149639</v>
      </c>
      <c r="D3318">
        <v>1418</v>
      </c>
      <c r="E3318" t="s">
        <v>71</v>
      </c>
    </row>
    <row r="3319" spans="1:5" hidden="1">
      <c r="A3319">
        <v>568377</v>
      </c>
      <c r="B3319" t="s">
        <v>1752</v>
      </c>
      <c r="C3319" s="3">
        <v>149592</v>
      </c>
      <c r="D3319">
        <v>31994</v>
      </c>
      <c r="E3319" t="s">
        <v>86</v>
      </c>
    </row>
    <row r="3320" spans="1:5" hidden="1">
      <c r="A3320">
        <v>962313</v>
      </c>
      <c r="B3320" t="s">
        <v>1094</v>
      </c>
      <c r="C3320" s="3">
        <v>149562</v>
      </c>
      <c r="D3320">
        <v>10520</v>
      </c>
      <c r="E3320" t="s">
        <v>139</v>
      </c>
    </row>
    <row r="3321" spans="1:5" hidden="1">
      <c r="A3321">
        <v>565170</v>
      </c>
      <c r="B3321" t="s">
        <v>1751</v>
      </c>
      <c r="C3321" s="3">
        <v>149428</v>
      </c>
      <c r="D3321">
        <v>28712</v>
      </c>
      <c r="E3321" t="s">
        <v>36</v>
      </c>
    </row>
    <row r="3322" spans="1:5" hidden="1">
      <c r="A3322">
        <v>776369</v>
      </c>
      <c r="B3322" t="s">
        <v>1750</v>
      </c>
      <c r="C3322" s="3">
        <v>149401</v>
      </c>
      <c r="D3322">
        <v>16334</v>
      </c>
      <c r="E3322" t="s">
        <v>141</v>
      </c>
    </row>
    <row r="3323" spans="1:5" hidden="1">
      <c r="A3323">
        <v>583754</v>
      </c>
      <c r="B3323" t="s">
        <v>1749</v>
      </c>
      <c r="C3323" s="3">
        <v>149391</v>
      </c>
      <c r="D3323">
        <v>3178</v>
      </c>
      <c r="E3323" t="s">
        <v>141</v>
      </c>
    </row>
    <row r="3324" spans="1:5" hidden="1">
      <c r="A3324">
        <v>374130</v>
      </c>
      <c r="B3324" t="s">
        <v>1094</v>
      </c>
      <c r="C3324" s="3">
        <v>149386</v>
      </c>
      <c r="D3324">
        <v>16369</v>
      </c>
      <c r="E3324" t="s">
        <v>84</v>
      </c>
    </row>
    <row r="3325" spans="1:5" hidden="1">
      <c r="A3325">
        <v>50872</v>
      </c>
      <c r="B3325" t="s">
        <v>1748</v>
      </c>
      <c r="C3325" s="3">
        <v>149382</v>
      </c>
      <c r="D3325">
        <v>29313</v>
      </c>
      <c r="E3325" t="s">
        <v>139</v>
      </c>
    </row>
    <row r="3326" spans="1:5" hidden="1">
      <c r="A3326">
        <v>421445</v>
      </c>
      <c r="B3326" t="s">
        <v>1747</v>
      </c>
      <c r="C3326" s="3">
        <v>149373</v>
      </c>
      <c r="D3326">
        <v>3830</v>
      </c>
      <c r="E3326" t="s">
        <v>45</v>
      </c>
    </row>
    <row r="3327" spans="1:5" hidden="1">
      <c r="A3327">
        <v>609467</v>
      </c>
      <c r="B3327" t="s">
        <v>1746</v>
      </c>
      <c r="C3327" s="3">
        <v>149364</v>
      </c>
      <c r="D3327">
        <v>23805</v>
      </c>
      <c r="E3327" t="s">
        <v>384</v>
      </c>
    </row>
    <row r="3328" spans="1:5" hidden="1">
      <c r="A3328">
        <v>456250</v>
      </c>
      <c r="B3328" t="s">
        <v>1745</v>
      </c>
      <c r="C3328" s="3">
        <v>149009</v>
      </c>
      <c r="D3328">
        <v>12236</v>
      </c>
      <c r="E3328" t="s">
        <v>71</v>
      </c>
    </row>
    <row r="3329" spans="1:14" hidden="1">
      <c r="A3329">
        <v>839246</v>
      </c>
      <c r="B3329" t="s">
        <v>1744</v>
      </c>
      <c r="C3329" s="3">
        <v>148828</v>
      </c>
      <c r="D3329">
        <v>8775</v>
      </c>
      <c r="E3329" t="s">
        <v>139</v>
      </c>
    </row>
    <row r="3330" spans="1:14" hidden="1">
      <c r="A3330">
        <v>751254</v>
      </c>
      <c r="B3330" t="s">
        <v>1743</v>
      </c>
      <c r="C3330" s="3">
        <v>148659</v>
      </c>
      <c r="D3330">
        <v>8536</v>
      </c>
      <c r="E3330" t="s">
        <v>66</v>
      </c>
    </row>
    <row r="3331" spans="1:14" hidden="1">
      <c r="A3331">
        <v>3370357</v>
      </c>
      <c r="B3331" t="s">
        <v>1742</v>
      </c>
      <c r="C3331" s="3">
        <v>148641</v>
      </c>
      <c r="D3331">
        <v>57933</v>
      </c>
      <c r="E3331" t="s">
        <v>416</v>
      </c>
    </row>
    <row r="3332" spans="1:14" hidden="1">
      <c r="A3332">
        <v>386432</v>
      </c>
      <c r="B3332" t="s">
        <v>489</v>
      </c>
      <c r="C3332" s="3">
        <v>148466</v>
      </c>
      <c r="D3332">
        <v>20429</v>
      </c>
      <c r="E3332" t="s">
        <v>84</v>
      </c>
    </row>
    <row r="3333" spans="1:14" hidden="1">
      <c r="A3333">
        <v>172859</v>
      </c>
      <c r="B3333" t="s">
        <v>75</v>
      </c>
      <c r="C3333" s="3">
        <v>148432</v>
      </c>
      <c r="D3333">
        <v>16333</v>
      </c>
      <c r="E3333" t="s">
        <v>43</v>
      </c>
    </row>
    <row r="3334" spans="1:14" hidden="1">
      <c r="A3334">
        <v>49652</v>
      </c>
      <c r="B3334" t="s">
        <v>800</v>
      </c>
      <c r="C3334" s="3">
        <v>148184</v>
      </c>
      <c r="D3334">
        <v>16473</v>
      </c>
      <c r="E3334" t="s">
        <v>52</v>
      </c>
    </row>
    <row r="3335" spans="1:14" hidden="1">
      <c r="A3335">
        <v>596978</v>
      </c>
      <c r="B3335" t="s">
        <v>1741</v>
      </c>
      <c r="C3335" s="3">
        <v>148165</v>
      </c>
      <c r="D3335">
        <v>29745</v>
      </c>
      <c r="E3335" t="s">
        <v>145</v>
      </c>
    </row>
    <row r="3336" spans="1:14" hidden="1">
      <c r="A3336">
        <v>31134</v>
      </c>
      <c r="B3336" t="s">
        <v>1740</v>
      </c>
      <c r="C3336" s="3">
        <v>148043</v>
      </c>
      <c r="D3336">
        <v>2160</v>
      </c>
      <c r="E3336" t="s">
        <v>79</v>
      </c>
    </row>
    <row r="3337" spans="1:14" hidden="1">
      <c r="A3337">
        <v>616148</v>
      </c>
      <c r="B3337" t="s">
        <v>1739</v>
      </c>
      <c r="C3337" s="3">
        <v>147997</v>
      </c>
      <c r="D3337">
        <v>13853</v>
      </c>
      <c r="E3337" t="s">
        <v>47</v>
      </c>
    </row>
    <row r="3338" spans="1:14" hidden="1">
      <c r="A3338">
        <v>400767</v>
      </c>
      <c r="B3338" t="s">
        <v>1738</v>
      </c>
      <c r="C3338" s="3">
        <v>147977</v>
      </c>
      <c r="D3338">
        <v>22669</v>
      </c>
      <c r="E3338" t="s">
        <v>416</v>
      </c>
    </row>
    <row r="3339" spans="1:14" hidden="1">
      <c r="A3339">
        <v>318947</v>
      </c>
      <c r="B3339" t="s">
        <v>1737</v>
      </c>
      <c r="C3339" s="3">
        <v>147712</v>
      </c>
      <c r="D3339">
        <v>20761</v>
      </c>
      <c r="E3339" t="s">
        <v>79</v>
      </c>
    </row>
    <row r="3340" spans="1:14" hidden="1">
      <c r="A3340">
        <v>3843392</v>
      </c>
      <c r="B3340" t="s">
        <v>1736</v>
      </c>
      <c r="C3340" s="3">
        <v>147685</v>
      </c>
      <c r="D3340">
        <v>58952</v>
      </c>
      <c r="E3340" t="s">
        <v>134</v>
      </c>
    </row>
    <row r="3341" spans="1:14" hidden="1">
      <c r="A3341">
        <v>222558</v>
      </c>
      <c r="B3341" t="s">
        <v>1735</v>
      </c>
      <c r="C3341" s="3">
        <v>147487</v>
      </c>
      <c r="D3341">
        <v>352</v>
      </c>
      <c r="E3341" t="s">
        <v>60</v>
      </c>
      <c r="N3341" t="s">
        <v>256</v>
      </c>
    </row>
    <row r="3342" spans="1:14" hidden="1">
      <c r="A3342">
        <v>3438958</v>
      </c>
      <c r="B3342" t="s">
        <v>1230</v>
      </c>
      <c r="C3342" s="3">
        <v>147296</v>
      </c>
      <c r="D3342">
        <v>58322</v>
      </c>
      <c r="E3342" t="s">
        <v>56</v>
      </c>
    </row>
    <row r="3343" spans="1:14" hidden="1">
      <c r="A3343">
        <v>354057</v>
      </c>
      <c r="B3343" t="s">
        <v>1734</v>
      </c>
      <c r="C3343" s="3">
        <v>147289</v>
      </c>
      <c r="D3343">
        <v>18282</v>
      </c>
      <c r="E3343" t="s">
        <v>141</v>
      </c>
    </row>
    <row r="3344" spans="1:14" hidden="1">
      <c r="A3344">
        <v>877350</v>
      </c>
      <c r="B3344" t="s">
        <v>1733</v>
      </c>
      <c r="C3344" s="3">
        <v>147248</v>
      </c>
      <c r="D3344">
        <v>15598</v>
      </c>
      <c r="E3344" t="s">
        <v>136</v>
      </c>
    </row>
    <row r="3345" spans="1:5" hidden="1">
      <c r="A3345">
        <v>357526</v>
      </c>
      <c r="B3345" t="s">
        <v>1732</v>
      </c>
      <c r="C3345" s="3">
        <v>147220</v>
      </c>
      <c r="D3345">
        <v>2453</v>
      </c>
      <c r="E3345" t="s">
        <v>164</v>
      </c>
    </row>
    <row r="3346" spans="1:5" hidden="1">
      <c r="A3346">
        <v>895448</v>
      </c>
      <c r="B3346" t="s">
        <v>1731</v>
      </c>
      <c r="C3346" s="3">
        <v>147093</v>
      </c>
      <c r="D3346">
        <v>15873</v>
      </c>
      <c r="E3346" t="s">
        <v>45</v>
      </c>
    </row>
    <row r="3347" spans="1:5" hidden="1">
      <c r="A3347">
        <v>2164111</v>
      </c>
      <c r="B3347" t="s">
        <v>1730</v>
      </c>
      <c r="C3347" s="3">
        <v>147046</v>
      </c>
      <c r="D3347">
        <v>33880</v>
      </c>
      <c r="E3347" t="s">
        <v>145</v>
      </c>
    </row>
    <row r="3348" spans="1:5" hidden="1">
      <c r="A3348">
        <v>757779</v>
      </c>
      <c r="B3348" t="s">
        <v>1729</v>
      </c>
      <c r="C3348" s="3">
        <v>147045</v>
      </c>
      <c r="D3348">
        <v>28186</v>
      </c>
      <c r="E3348" t="s">
        <v>86</v>
      </c>
    </row>
    <row r="3349" spans="1:5" hidden="1">
      <c r="A3349">
        <v>687830</v>
      </c>
      <c r="B3349" t="s">
        <v>1728</v>
      </c>
      <c r="C3349" s="3">
        <v>146985</v>
      </c>
      <c r="D3349">
        <v>10446</v>
      </c>
      <c r="E3349" t="s">
        <v>45</v>
      </c>
    </row>
    <row r="3350" spans="1:5" hidden="1">
      <c r="A3350">
        <v>188917</v>
      </c>
      <c r="B3350" t="s">
        <v>1727</v>
      </c>
      <c r="C3350" s="3">
        <v>146954</v>
      </c>
      <c r="D3350">
        <v>6442</v>
      </c>
      <c r="E3350" t="s">
        <v>1073</v>
      </c>
    </row>
    <row r="3351" spans="1:5" hidden="1">
      <c r="A3351">
        <v>729945</v>
      </c>
      <c r="B3351" t="s">
        <v>1726</v>
      </c>
      <c r="C3351" s="3">
        <v>146951</v>
      </c>
      <c r="D3351">
        <v>9777</v>
      </c>
      <c r="E3351" t="s">
        <v>106</v>
      </c>
    </row>
    <row r="3352" spans="1:5" hidden="1">
      <c r="A3352">
        <v>625065</v>
      </c>
      <c r="B3352" t="s">
        <v>154</v>
      </c>
      <c r="C3352" s="3">
        <v>146934</v>
      </c>
      <c r="D3352">
        <v>12303</v>
      </c>
      <c r="E3352" t="s">
        <v>141</v>
      </c>
    </row>
    <row r="3353" spans="1:5" hidden="1">
      <c r="A3353">
        <v>644776</v>
      </c>
      <c r="B3353" t="s">
        <v>1725</v>
      </c>
      <c r="C3353" s="3">
        <v>146890</v>
      </c>
      <c r="D3353">
        <v>29170</v>
      </c>
      <c r="E3353" t="s">
        <v>1073</v>
      </c>
    </row>
    <row r="3354" spans="1:5" hidden="1">
      <c r="A3354">
        <v>692450</v>
      </c>
      <c r="B3354" t="s">
        <v>1724</v>
      </c>
      <c r="C3354" s="3">
        <v>146848</v>
      </c>
      <c r="D3354">
        <v>11002</v>
      </c>
      <c r="E3354" t="s">
        <v>71</v>
      </c>
    </row>
    <row r="3355" spans="1:5" hidden="1">
      <c r="A3355">
        <v>348159</v>
      </c>
      <c r="B3355" t="s">
        <v>1723</v>
      </c>
      <c r="C3355" s="3">
        <v>146785</v>
      </c>
      <c r="D3355">
        <v>8595</v>
      </c>
      <c r="E3355" t="s">
        <v>43</v>
      </c>
    </row>
    <row r="3356" spans="1:5" hidden="1">
      <c r="A3356">
        <v>808653</v>
      </c>
      <c r="B3356" t="s">
        <v>1722</v>
      </c>
      <c r="C3356" s="3">
        <v>146710</v>
      </c>
      <c r="D3356">
        <v>15306</v>
      </c>
      <c r="E3356" t="s">
        <v>136</v>
      </c>
    </row>
    <row r="3357" spans="1:5" hidden="1">
      <c r="A3357">
        <v>993250</v>
      </c>
      <c r="B3357" t="s">
        <v>667</v>
      </c>
      <c r="C3357" s="3">
        <v>146684</v>
      </c>
      <c r="D3357">
        <v>5384</v>
      </c>
      <c r="E3357" t="s">
        <v>43</v>
      </c>
    </row>
    <row r="3358" spans="1:5" hidden="1">
      <c r="A3358">
        <v>865759</v>
      </c>
      <c r="B3358" t="s">
        <v>241</v>
      </c>
      <c r="C3358" s="3">
        <v>146652</v>
      </c>
      <c r="D3358">
        <v>15908</v>
      </c>
      <c r="E3358" t="s">
        <v>52</v>
      </c>
    </row>
    <row r="3359" spans="1:5" hidden="1">
      <c r="A3359">
        <v>787459</v>
      </c>
      <c r="B3359" t="s">
        <v>1721</v>
      </c>
      <c r="C3359" s="3">
        <v>146642</v>
      </c>
      <c r="D3359">
        <v>10191</v>
      </c>
      <c r="E3359" t="s">
        <v>66</v>
      </c>
    </row>
    <row r="3360" spans="1:5" hidden="1">
      <c r="A3360">
        <v>768458</v>
      </c>
      <c r="B3360" t="s">
        <v>1720</v>
      </c>
      <c r="C3360" s="3">
        <v>146637</v>
      </c>
      <c r="D3360">
        <v>16854</v>
      </c>
      <c r="E3360" t="s">
        <v>39</v>
      </c>
    </row>
    <row r="3361" spans="1:5" hidden="1">
      <c r="A3361">
        <v>105530</v>
      </c>
      <c r="B3361" t="s">
        <v>119</v>
      </c>
      <c r="C3361" s="3">
        <v>146583</v>
      </c>
      <c r="D3361">
        <v>13775</v>
      </c>
      <c r="E3361" t="s">
        <v>175</v>
      </c>
    </row>
    <row r="3362" spans="1:5" hidden="1">
      <c r="A3362">
        <v>482446</v>
      </c>
      <c r="B3362" t="s">
        <v>1719</v>
      </c>
      <c r="C3362" s="3">
        <v>146528</v>
      </c>
      <c r="D3362">
        <v>12384</v>
      </c>
      <c r="E3362" t="s">
        <v>45</v>
      </c>
    </row>
    <row r="3363" spans="1:5" hidden="1">
      <c r="A3363">
        <v>824653</v>
      </c>
      <c r="B3363" t="s">
        <v>1718</v>
      </c>
      <c r="C3363" s="3">
        <v>146413</v>
      </c>
      <c r="D3363">
        <v>3161</v>
      </c>
      <c r="E3363" t="s">
        <v>141</v>
      </c>
    </row>
    <row r="3364" spans="1:5" hidden="1">
      <c r="A3364">
        <v>152057</v>
      </c>
      <c r="B3364" t="s">
        <v>307</v>
      </c>
      <c r="C3364" s="3">
        <v>146406</v>
      </c>
      <c r="D3364">
        <v>13274</v>
      </c>
      <c r="E3364" t="s">
        <v>68</v>
      </c>
    </row>
    <row r="3365" spans="1:5" hidden="1">
      <c r="A3365">
        <v>1015832</v>
      </c>
      <c r="B3365" t="s">
        <v>1717</v>
      </c>
      <c r="C3365" s="3">
        <v>146398</v>
      </c>
      <c r="D3365">
        <v>15813</v>
      </c>
      <c r="E3365" t="s">
        <v>79</v>
      </c>
    </row>
    <row r="3366" spans="1:5" hidden="1">
      <c r="A3366">
        <v>905356</v>
      </c>
      <c r="B3366" t="s">
        <v>579</v>
      </c>
      <c r="C3366" s="3">
        <v>146356</v>
      </c>
      <c r="D3366">
        <v>5994</v>
      </c>
      <c r="E3366" t="s">
        <v>68</v>
      </c>
    </row>
    <row r="3367" spans="1:5" hidden="1">
      <c r="A3367">
        <v>488756</v>
      </c>
      <c r="B3367" t="s">
        <v>75</v>
      </c>
      <c r="C3367" s="3">
        <v>146347</v>
      </c>
      <c r="D3367">
        <v>12244</v>
      </c>
      <c r="E3367" t="s">
        <v>43</v>
      </c>
    </row>
    <row r="3368" spans="1:5" hidden="1">
      <c r="A3368">
        <v>499743</v>
      </c>
      <c r="B3368" t="s">
        <v>1425</v>
      </c>
      <c r="C3368" s="3">
        <v>146206</v>
      </c>
      <c r="D3368">
        <v>15282</v>
      </c>
      <c r="E3368" t="s">
        <v>71</v>
      </c>
    </row>
    <row r="3369" spans="1:5" hidden="1">
      <c r="A3369">
        <v>68831</v>
      </c>
      <c r="B3369" t="s">
        <v>1716</v>
      </c>
      <c r="C3369" s="3">
        <v>146168</v>
      </c>
      <c r="D3369">
        <v>10594</v>
      </c>
      <c r="E3369" t="s">
        <v>106</v>
      </c>
    </row>
    <row r="3370" spans="1:5" hidden="1">
      <c r="A3370">
        <v>787842</v>
      </c>
      <c r="B3370" t="s">
        <v>1605</v>
      </c>
      <c r="C3370" s="3">
        <v>146109</v>
      </c>
      <c r="D3370">
        <v>14930</v>
      </c>
      <c r="E3370" t="s">
        <v>47</v>
      </c>
    </row>
    <row r="3371" spans="1:5" hidden="1">
      <c r="A3371">
        <v>336361</v>
      </c>
      <c r="B3371" t="s">
        <v>1715</v>
      </c>
      <c r="C3371" s="3">
        <v>146087</v>
      </c>
      <c r="D3371">
        <v>27043</v>
      </c>
      <c r="E3371" t="s">
        <v>141</v>
      </c>
    </row>
    <row r="3372" spans="1:5" hidden="1">
      <c r="A3372">
        <v>42354</v>
      </c>
      <c r="B3372" t="s">
        <v>1714</v>
      </c>
      <c r="C3372" s="3">
        <v>145886</v>
      </c>
      <c r="D3372">
        <v>3110</v>
      </c>
      <c r="E3372" t="s">
        <v>141</v>
      </c>
    </row>
    <row r="3373" spans="1:5" hidden="1">
      <c r="A3373">
        <v>948531</v>
      </c>
      <c r="B3373" t="s">
        <v>1713</v>
      </c>
      <c r="C3373" s="3">
        <v>145864</v>
      </c>
      <c r="D3373">
        <v>5704</v>
      </c>
      <c r="E3373" t="s">
        <v>79</v>
      </c>
    </row>
    <row r="3374" spans="1:5" hidden="1">
      <c r="A3374">
        <v>801654</v>
      </c>
      <c r="B3374" t="s">
        <v>363</v>
      </c>
      <c r="C3374" s="3">
        <v>145862</v>
      </c>
      <c r="D3374">
        <v>12315</v>
      </c>
      <c r="E3374" t="s">
        <v>141</v>
      </c>
    </row>
    <row r="3375" spans="1:5" hidden="1">
      <c r="A3375">
        <v>576354</v>
      </c>
      <c r="B3375" t="s">
        <v>1712</v>
      </c>
      <c r="C3375" s="3">
        <v>145817</v>
      </c>
      <c r="D3375">
        <v>15146</v>
      </c>
      <c r="E3375" t="s">
        <v>145</v>
      </c>
    </row>
    <row r="3376" spans="1:5" hidden="1">
      <c r="A3376">
        <v>249416</v>
      </c>
      <c r="B3376" t="s">
        <v>1711</v>
      </c>
      <c r="C3376" s="3">
        <v>145799</v>
      </c>
      <c r="D3376">
        <v>7631</v>
      </c>
      <c r="E3376" t="s">
        <v>86</v>
      </c>
    </row>
    <row r="3377" spans="1:5" hidden="1">
      <c r="A3377">
        <v>2044820</v>
      </c>
      <c r="B3377" t="s">
        <v>1710</v>
      </c>
      <c r="C3377" s="3">
        <v>145775</v>
      </c>
      <c r="D3377">
        <v>33805</v>
      </c>
      <c r="E3377" t="s">
        <v>45</v>
      </c>
    </row>
    <row r="3378" spans="1:5" hidden="1">
      <c r="A3378">
        <v>406666</v>
      </c>
      <c r="B3378" t="s">
        <v>1709</v>
      </c>
      <c r="C3378" s="3">
        <v>145759</v>
      </c>
      <c r="D3378">
        <v>16866</v>
      </c>
      <c r="E3378" t="s">
        <v>141</v>
      </c>
    </row>
    <row r="3379" spans="1:5" hidden="1">
      <c r="A3379">
        <v>849432</v>
      </c>
      <c r="B3379" t="s">
        <v>1708</v>
      </c>
      <c r="C3379" s="3">
        <v>145638</v>
      </c>
      <c r="D3379">
        <v>6180</v>
      </c>
      <c r="E3379" t="s">
        <v>164</v>
      </c>
    </row>
    <row r="3380" spans="1:5" hidden="1">
      <c r="A3380">
        <v>223845</v>
      </c>
      <c r="B3380" t="s">
        <v>1707</v>
      </c>
      <c r="C3380" s="3">
        <v>145570</v>
      </c>
      <c r="D3380">
        <v>14772</v>
      </c>
      <c r="E3380" t="s">
        <v>47</v>
      </c>
    </row>
    <row r="3381" spans="1:5" hidden="1">
      <c r="A3381">
        <v>706030</v>
      </c>
      <c r="B3381" t="s">
        <v>1706</v>
      </c>
      <c r="C3381" s="3">
        <v>145443</v>
      </c>
      <c r="D3381">
        <v>16283</v>
      </c>
      <c r="E3381" t="s">
        <v>79</v>
      </c>
    </row>
    <row r="3382" spans="1:5" hidden="1">
      <c r="A3382">
        <v>931944</v>
      </c>
      <c r="B3382" t="s">
        <v>1705</v>
      </c>
      <c r="C3382" s="3">
        <v>145431</v>
      </c>
      <c r="D3382">
        <v>17993</v>
      </c>
      <c r="E3382" t="s">
        <v>47</v>
      </c>
    </row>
    <row r="3383" spans="1:5" hidden="1">
      <c r="A3383">
        <v>3620539</v>
      </c>
      <c r="B3383" t="s">
        <v>1704</v>
      </c>
      <c r="C3383" s="3">
        <v>145321</v>
      </c>
      <c r="D3383">
        <v>58630</v>
      </c>
      <c r="E3383" t="s">
        <v>384</v>
      </c>
    </row>
    <row r="3384" spans="1:5" hidden="1">
      <c r="A3384">
        <v>1435092</v>
      </c>
      <c r="B3384" t="s">
        <v>1703</v>
      </c>
      <c r="C3384" s="3">
        <v>145271</v>
      </c>
      <c r="D3384">
        <v>34014</v>
      </c>
      <c r="E3384" t="s">
        <v>141</v>
      </c>
    </row>
    <row r="3385" spans="1:5" hidden="1">
      <c r="A3385">
        <v>879336</v>
      </c>
      <c r="B3385" t="s">
        <v>1702</v>
      </c>
      <c r="C3385" s="3">
        <v>145228</v>
      </c>
      <c r="D3385">
        <v>11671</v>
      </c>
      <c r="E3385" t="s">
        <v>45</v>
      </c>
    </row>
    <row r="3386" spans="1:5" hidden="1">
      <c r="A3386">
        <v>241559</v>
      </c>
      <c r="B3386" t="s">
        <v>1701</v>
      </c>
      <c r="C3386" s="3">
        <v>145215</v>
      </c>
      <c r="D3386">
        <v>15010</v>
      </c>
      <c r="E3386" t="s">
        <v>43</v>
      </c>
    </row>
    <row r="3387" spans="1:5" hidden="1">
      <c r="A3387">
        <v>3374234</v>
      </c>
      <c r="B3387" t="s">
        <v>1700</v>
      </c>
      <c r="C3387" s="3">
        <v>145185</v>
      </c>
      <c r="D3387">
        <v>58106</v>
      </c>
      <c r="E3387" t="s">
        <v>66</v>
      </c>
    </row>
    <row r="3388" spans="1:5" hidden="1">
      <c r="A3388">
        <v>990053</v>
      </c>
      <c r="B3388" t="s">
        <v>1699</v>
      </c>
      <c r="C3388" s="3">
        <v>145082</v>
      </c>
      <c r="D3388">
        <v>10163</v>
      </c>
      <c r="E3388" t="s">
        <v>66</v>
      </c>
    </row>
    <row r="3389" spans="1:5" hidden="1">
      <c r="A3389">
        <v>404653</v>
      </c>
      <c r="B3389" t="s">
        <v>1698</v>
      </c>
      <c r="C3389" s="3">
        <v>145063</v>
      </c>
      <c r="D3389">
        <v>11934</v>
      </c>
      <c r="E3389" t="s">
        <v>141</v>
      </c>
    </row>
    <row r="3390" spans="1:5" hidden="1">
      <c r="A3390">
        <v>190956</v>
      </c>
      <c r="B3390" t="s">
        <v>1697</v>
      </c>
      <c r="C3390" s="3">
        <v>145055</v>
      </c>
      <c r="D3390">
        <v>1908</v>
      </c>
      <c r="E3390" t="s">
        <v>66</v>
      </c>
    </row>
    <row r="3391" spans="1:5" hidden="1">
      <c r="A3391">
        <v>2896216</v>
      </c>
      <c r="B3391" t="s">
        <v>1696</v>
      </c>
      <c r="C3391" s="3">
        <v>144961</v>
      </c>
      <c r="D3391">
        <v>35304</v>
      </c>
      <c r="E3391" t="s">
        <v>349</v>
      </c>
    </row>
    <row r="3392" spans="1:5" hidden="1">
      <c r="A3392">
        <v>407168</v>
      </c>
      <c r="B3392" t="s">
        <v>75</v>
      </c>
      <c r="C3392" s="3">
        <v>144956</v>
      </c>
      <c r="D3392">
        <v>1218</v>
      </c>
      <c r="E3392" t="s">
        <v>141</v>
      </c>
    </row>
    <row r="3393" spans="1:14" hidden="1">
      <c r="A3393">
        <v>931047</v>
      </c>
      <c r="B3393" t="s">
        <v>1234</v>
      </c>
      <c r="C3393" s="3">
        <v>144907</v>
      </c>
      <c r="D3393">
        <v>11243</v>
      </c>
      <c r="E3393" t="s">
        <v>131</v>
      </c>
    </row>
    <row r="3394" spans="1:14" hidden="1">
      <c r="A3394">
        <v>765318</v>
      </c>
      <c r="B3394" t="s">
        <v>1695</v>
      </c>
      <c r="C3394" s="3">
        <v>144781</v>
      </c>
      <c r="D3394">
        <v>18620</v>
      </c>
      <c r="E3394" t="s">
        <v>139</v>
      </c>
    </row>
    <row r="3395" spans="1:14" hidden="1">
      <c r="A3395">
        <v>985451</v>
      </c>
      <c r="B3395" t="s">
        <v>1694</v>
      </c>
      <c r="C3395" s="3">
        <v>144671</v>
      </c>
      <c r="D3395">
        <v>10528</v>
      </c>
      <c r="E3395" t="s">
        <v>336</v>
      </c>
    </row>
    <row r="3396" spans="1:14" hidden="1">
      <c r="A3396">
        <v>152440</v>
      </c>
      <c r="B3396" t="s">
        <v>1693</v>
      </c>
      <c r="C3396" s="3">
        <v>144631</v>
      </c>
      <c r="D3396">
        <v>8487</v>
      </c>
      <c r="E3396" t="s">
        <v>45</v>
      </c>
    </row>
    <row r="3397" spans="1:14" hidden="1">
      <c r="A3397">
        <v>213912</v>
      </c>
      <c r="B3397" t="s">
        <v>1692</v>
      </c>
      <c r="C3397" s="3">
        <v>144613</v>
      </c>
      <c r="D3397">
        <v>737</v>
      </c>
      <c r="E3397" t="s">
        <v>76</v>
      </c>
      <c r="N3397" t="s">
        <v>192</v>
      </c>
    </row>
    <row r="3398" spans="1:14" hidden="1">
      <c r="A3398">
        <v>45458</v>
      </c>
      <c r="B3398" t="s">
        <v>1691</v>
      </c>
      <c r="C3398" s="3">
        <v>144566</v>
      </c>
      <c r="D3398">
        <v>17927</v>
      </c>
      <c r="E3398" t="s">
        <v>52</v>
      </c>
    </row>
    <row r="3399" spans="1:14" hidden="1">
      <c r="A3399">
        <v>672247</v>
      </c>
      <c r="B3399" t="s">
        <v>1690</v>
      </c>
      <c r="C3399" s="3">
        <v>144560</v>
      </c>
      <c r="D3399">
        <v>10382</v>
      </c>
      <c r="E3399" t="s">
        <v>145</v>
      </c>
    </row>
    <row r="3400" spans="1:14" hidden="1">
      <c r="A3400">
        <v>350572</v>
      </c>
      <c r="B3400" t="s">
        <v>1689</v>
      </c>
      <c r="C3400" s="3">
        <v>144428</v>
      </c>
      <c r="D3400">
        <v>31249</v>
      </c>
      <c r="E3400" t="s">
        <v>66</v>
      </c>
    </row>
    <row r="3401" spans="1:14" hidden="1">
      <c r="A3401">
        <v>840019</v>
      </c>
      <c r="B3401" t="s">
        <v>491</v>
      </c>
      <c r="C3401" s="3">
        <v>144269</v>
      </c>
      <c r="D3401">
        <v>262</v>
      </c>
      <c r="E3401" t="s">
        <v>139</v>
      </c>
      <c r="N3401" t="s">
        <v>192</v>
      </c>
    </row>
    <row r="3402" spans="1:14" hidden="1">
      <c r="A3402">
        <v>653433</v>
      </c>
      <c r="B3402" t="s">
        <v>1688</v>
      </c>
      <c r="C3402" s="3">
        <v>144247</v>
      </c>
      <c r="D3402">
        <v>11680</v>
      </c>
      <c r="E3402" t="s">
        <v>45</v>
      </c>
    </row>
    <row r="3403" spans="1:14" hidden="1">
      <c r="A3403">
        <v>617145</v>
      </c>
      <c r="B3403" t="s">
        <v>1094</v>
      </c>
      <c r="C3403" s="3">
        <v>144160</v>
      </c>
      <c r="D3403">
        <v>9306</v>
      </c>
      <c r="E3403" t="s">
        <v>139</v>
      </c>
    </row>
    <row r="3404" spans="1:14" hidden="1">
      <c r="A3404">
        <v>541642</v>
      </c>
      <c r="B3404" t="s">
        <v>1687</v>
      </c>
      <c r="C3404" s="3">
        <v>144132</v>
      </c>
      <c r="D3404">
        <v>8126</v>
      </c>
      <c r="E3404" t="s">
        <v>139</v>
      </c>
    </row>
    <row r="3405" spans="1:14" hidden="1">
      <c r="A3405">
        <v>974558</v>
      </c>
      <c r="B3405" t="s">
        <v>1686</v>
      </c>
      <c r="C3405" s="3">
        <v>143788</v>
      </c>
      <c r="D3405">
        <v>3902</v>
      </c>
      <c r="E3405" t="s">
        <v>136</v>
      </c>
    </row>
    <row r="3406" spans="1:14" hidden="1">
      <c r="A3406">
        <v>1011432</v>
      </c>
      <c r="B3406" t="s">
        <v>1685</v>
      </c>
      <c r="C3406" s="3">
        <v>143720</v>
      </c>
      <c r="D3406">
        <v>6786</v>
      </c>
      <c r="E3406" t="s">
        <v>164</v>
      </c>
    </row>
    <row r="3407" spans="1:14" hidden="1">
      <c r="A3407">
        <v>998648</v>
      </c>
      <c r="B3407" t="s">
        <v>1684</v>
      </c>
      <c r="C3407" s="3">
        <v>143685</v>
      </c>
      <c r="D3407">
        <v>12162</v>
      </c>
      <c r="E3407" t="s">
        <v>139</v>
      </c>
    </row>
    <row r="3408" spans="1:14" hidden="1">
      <c r="A3408">
        <v>657954</v>
      </c>
      <c r="B3408" t="s">
        <v>1683</v>
      </c>
      <c r="C3408" s="3">
        <v>143593</v>
      </c>
      <c r="D3408">
        <v>16339</v>
      </c>
      <c r="E3408" t="s">
        <v>43</v>
      </c>
    </row>
    <row r="3409" spans="1:14" hidden="1">
      <c r="A3409">
        <v>44750</v>
      </c>
      <c r="B3409" t="s">
        <v>1682</v>
      </c>
      <c r="C3409" s="3">
        <v>143575</v>
      </c>
      <c r="D3409">
        <v>16126</v>
      </c>
      <c r="E3409" t="s">
        <v>71</v>
      </c>
    </row>
    <row r="3410" spans="1:14" hidden="1">
      <c r="A3410">
        <v>647414</v>
      </c>
      <c r="B3410" t="s">
        <v>1681</v>
      </c>
      <c r="C3410" s="3">
        <v>143427</v>
      </c>
      <c r="D3410">
        <v>14619</v>
      </c>
      <c r="E3410" t="s">
        <v>36</v>
      </c>
    </row>
    <row r="3411" spans="1:14" hidden="1">
      <c r="A3411">
        <v>911339</v>
      </c>
      <c r="B3411" t="s">
        <v>1680</v>
      </c>
      <c r="C3411" s="3">
        <v>143389</v>
      </c>
      <c r="D3411">
        <v>6800</v>
      </c>
      <c r="E3411" t="s">
        <v>164</v>
      </c>
    </row>
    <row r="3412" spans="1:14" hidden="1">
      <c r="A3412">
        <v>554268</v>
      </c>
      <c r="B3412" t="s">
        <v>1679</v>
      </c>
      <c r="C3412" s="3">
        <v>143342</v>
      </c>
      <c r="D3412">
        <v>11902</v>
      </c>
      <c r="E3412" t="s">
        <v>141</v>
      </c>
    </row>
    <row r="3413" spans="1:14" hidden="1">
      <c r="A3413">
        <v>941804</v>
      </c>
      <c r="B3413" t="s">
        <v>1678</v>
      </c>
      <c r="C3413" s="3">
        <v>143291</v>
      </c>
      <c r="D3413">
        <v>1464</v>
      </c>
      <c r="E3413" t="s">
        <v>36</v>
      </c>
    </row>
    <row r="3414" spans="1:14" hidden="1">
      <c r="A3414">
        <v>137559</v>
      </c>
      <c r="B3414" t="s">
        <v>1677</v>
      </c>
      <c r="C3414" s="3">
        <v>143267</v>
      </c>
      <c r="D3414">
        <v>4611</v>
      </c>
      <c r="E3414" t="s">
        <v>52</v>
      </c>
    </row>
    <row r="3415" spans="1:14" hidden="1">
      <c r="A3415">
        <v>186548</v>
      </c>
      <c r="B3415" t="s">
        <v>1676</v>
      </c>
      <c r="C3415" s="3">
        <v>143143</v>
      </c>
      <c r="D3415">
        <v>17208</v>
      </c>
      <c r="E3415" t="s">
        <v>145</v>
      </c>
    </row>
    <row r="3416" spans="1:14" hidden="1">
      <c r="A3416">
        <v>278872</v>
      </c>
      <c r="B3416" t="s">
        <v>1675</v>
      </c>
      <c r="C3416" s="3">
        <v>142769</v>
      </c>
      <c r="D3416">
        <v>30439</v>
      </c>
      <c r="E3416" t="s">
        <v>76</v>
      </c>
    </row>
    <row r="3417" spans="1:14" hidden="1">
      <c r="A3417">
        <v>89854</v>
      </c>
      <c r="B3417" t="s">
        <v>1674</v>
      </c>
      <c r="C3417" s="3">
        <v>142744</v>
      </c>
      <c r="D3417">
        <v>13809</v>
      </c>
      <c r="E3417" t="s">
        <v>66</v>
      </c>
    </row>
    <row r="3418" spans="1:14" hidden="1">
      <c r="A3418">
        <v>87047</v>
      </c>
      <c r="B3418" t="s">
        <v>1673</v>
      </c>
      <c r="C3418" s="3">
        <v>142738</v>
      </c>
      <c r="D3418">
        <v>12836</v>
      </c>
      <c r="E3418" t="s">
        <v>41</v>
      </c>
    </row>
    <row r="3419" spans="1:14" hidden="1">
      <c r="A3419">
        <v>376947</v>
      </c>
      <c r="B3419" t="s">
        <v>1672</v>
      </c>
      <c r="C3419" s="3">
        <v>142693</v>
      </c>
      <c r="D3419">
        <v>17830</v>
      </c>
      <c r="E3419" t="s">
        <v>71</v>
      </c>
    </row>
    <row r="3420" spans="1:14" hidden="1">
      <c r="A3420">
        <v>286457</v>
      </c>
      <c r="B3420" t="s">
        <v>1671</v>
      </c>
      <c r="C3420" s="3">
        <v>142443</v>
      </c>
      <c r="D3420">
        <v>8851</v>
      </c>
      <c r="E3420" t="s">
        <v>66</v>
      </c>
    </row>
    <row r="3421" spans="1:14" hidden="1">
      <c r="A3421">
        <v>285151</v>
      </c>
      <c r="B3421" t="s">
        <v>1670</v>
      </c>
      <c r="C3421" s="3">
        <v>142296</v>
      </c>
      <c r="D3421">
        <v>1141</v>
      </c>
      <c r="E3421" t="s">
        <v>129</v>
      </c>
    </row>
    <row r="3422" spans="1:14" hidden="1">
      <c r="A3422">
        <v>1001817</v>
      </c>
      <c r="B3422" t="s">
        <v>1669</v>
      </c>
      <c r="C3422" s="3">
        <v>142136</v>
      </c>
      <c r="D3422">
        <v>9307</v>
      </c>
      <c r="E3422" t="s">
        <v>139</v>
      </c>
    </row>
    <row r="3423" spans="1:14" hidden="1">
      <c r="A3423">
        <v>881852</v>
      </c>
      <c r="B3423" t="s">
        <v>1668</v>
      </c>
      <c r="C3423" s="3">
        <v>142103</v>
      </c>
      <c r="D3423">
        <v>418</v>
      </c>
      <c r="E3423" t="s">
        <v>68</v>
      </c>
      <c r="N3423" t="s">
        <v>192</v>
      </c>
    </row>
    <row r="3424" spans="1:14" hidden="1">
      <c r="A3424">
        <v>837354</v>
      </c>
      <c r="B3424" t="s">
        <v>1667</v>
      </c>
      <c r="C3424" s="3">
        <v>142069</v>
      </c>
      <c r="D3424">
        <v>5270</v>
      </c>
      <c r="E3424" t="s">
        <v>66</v>
      </c>
    </row>
    <row r="3425" spans="1:14" hidden="1">
      <c r="A3425">
        <v>634544</v>
      </c>
      <c r="B3425" t="s">
        <v>1666</v>
      </c>
      <c r="C3425" s="3">
        <v>141956</v>
      </c>
      <c r="D3425">
        <v>8560</v>
      </c>
      <c r="E3425" t="s">
        <v>71</v>
      </c>
    </row>
    <row r="3426" spans="1:14" hidden="1">
      <c r="A3426">
        <v>760434</v>
      </c>
      <c r="B3426" t="s">
        <v>1665</v>
      </c>
      <c r="C3426" s="3">
        <v>141878</v>
      </c>
      <c r="D3426">
        <v>10473</v>
      </c>
      <c r="E3426" t="s">
        <v>45</v>
      </c>
    </row>
    <row r="3427" spans="1:14" hidden="1">
      <c r="A3427">
        <v>767611</v>
      </c>
      <c r="B3427" t="s">
        <v>1664</v>
      </c>
      <c r="C3427" s="3">
        <v>141862</v>
      </c>
      <c r="D3427">
        <v>12956</v>
      </c>
      <c r="E3427" t="s">
        <v>36</v>
      </c>
    </row>
    <row r="3428" spans="1:14" hidden="1">
      <c r="A3428">
        <v>875758</v>
      </c>
      <c r="B3428" t="s">
        <v>1663</v>
      </c>
      <c r="C3428" s="3">
        <v>141851</v>
      </c>
      <c r="D3428">
        <v>3293</v>
      </c>
      <c r="E3428" t="s">
        <v>141</v>
      </c>
    </row>
    <row r="3429" spans="1:14" hidden="1">
      <c r="A3429">
        <v>535034</v>
      </c>
      <c r="B3429" t="s">
        <v>1662</v>
      </c>
      <c r="C3429" s="3">
        <v>141820</v>
      </c>
      <c r="D3429">
        <v>307</v>
      </c>
      <c r="E3429" t="s">
        <v>336</v>
      </c>
      <c r="N3429" t="s">
        <v>196</v>
      </c>
    </row>
    <row r="3430" spans="1:14" hidden="1">
      <c r="A3430">
        <v>547550</v>
      </c>
      <c r="B3430" t="s">
        <v>307</v>
      </c>
      <c r="C3430" s="3">
        <v>141812</v>
      </c>
      <c r="D3430">
        <v>22639</v>
      </c>
      <c r="E3430" t="s">
        <v>197</v>
      </c>
    </row>
    <row r="3431" spans="1:14" hidden="1">
      <c r="A3431">
        <v>3448162</v>
      </c>
      <c r="B3431" t="s">
        <v>1661</v>
      </c>
      <c r="C3431" s="3">
        <v>141732</v>
      </c>
      <c r="D3431">
        <v>58324</v>
      </c>
      <c r="E3431" t="s">
        <v>141</v>
      </c>
    </row>
    <row r="3432" spans="1:14" hidden="1">
      <c r="A3432">
        <v>335355</v>
      </c>
      <c r="B3432" t="s">
        <v>1660</v>
      </c>
      <c r="C3432" s="3">
        <v>141670</v>
      </c>
      <c r="D3432">
        <v>34468</v>
      </c>
      <c r="E3432" t="s">
        <v>43</v>
      </c>
    </row>
    <row r="3433" spans="1:14" hidden="1">
      <c r="A3433">
        <v>851172</v>
      </c>
      <c r="B3433" t="s">
        <v>1659</v>
      </c>
      <c r="C3433" s="3">
        <v>141669</v>
      </c>
      <c r="D3433">
        <v>31900</v>
      </c>
      <c r="E3433" t="s">
        <v>275</v>
      </c>
    </row>
    <row r="3434" spans="1:14" hidden="1">
      <c r="A3434">
        <v>262956</v>
      </c>
      <c r="B3434" t="s">
        <v>1658</v>
      </c>
      <c r="C3434" s="3">
        <v>141643</v>
      </c>
      <c r="D3434">
        <v>15165</v>
      </c>
      <c r="E3434" t="s">
        <v>474</v>
      </c>
    </row>
    <row r="3435" spans="1:14" hidden="1">
      <c r="A3435">
        <v>351878</v>
      </c>
      <c r="B3435" t="s">
        <v>1657</v>
      </c>
      <c r="C3435" s="3">
        <v>141530</v>
      </c>
      <c r="D3435">
        <v>29743</v>
      </c>
      <c r="E3435" t="s">
        <v>951</v>
      </c>
    </row>
    <row r="3436" spans="1:14" hidden="1">
      <c r="A3436">
        <v>695134</v>
      </c>
      <c r="B3436" t="s">
        <v>1656</v>
      </c>
      <c r="C3436" s="3">
        <v>141403</v>
      </c>
      <c r="D3436">
        <v>16748</v>
      </c>
      <c r="E3436" t="s">
        <v>349</v>
      </c>
    </row>
    <row r="3437" spans="1:14" hidden="1">
      <c r="A3437">
        <v>424156</v>
      </c>
      <c r="B3437" t="s">
        <v>1655</v>
      </c>
      <c r="C3437" s="3">
        <v>141364</v>
      </c>
      <c r="D3437">
        <v>17650</v>
      </c>
      <c r="E3437" t="s">
        <v>52</v>
      </c>
    </row>
    <row r="3438" spans="1:14" hidden="1">
      <c r="A3438">
        <v>488318</v>
      </c>
      <c r="B3438" t="s">
        <v>1654</v>
      </c>
      <c r="C3438" s="3">
        <v>141315</v>
      </c>
      <c r="D3438">
        <v>24867</v>
      </c>
      <c r="E3438" t="s">
        <v>103</v>
      </c>
    </row>
    <row r="3439" spans="1:14" hidden="1">
      <c r="A3439">
        <v>719610</v>
      </c>
      <c r="B3439" t="s">
        <v>1653</v>
      </c>
      <c r="C3439" s="3">
        <v>141220</v>
      </c>
      <c r="D3439">
        <v>2708</v>
      </c>
      <c r="E3439" t="s">
        <v>139</v>
      </c>
    </row>
    <row r="3440" spans="1:14" hidden="1">
      <c r="A3440">
        <v>756343</v>
      </c>
      <c r="B3440" t="s">
        <v>1652</v>
      </c>
      <c r="C3440" s="3">
        <v>141082</v>
      </c>
      <c r="D3440">
        <v>14230</v>
      </c>
      <c r="E3440" t="s">
        <v>47</v>
      </c>
    </row>
    <row r="3441" spans="1:14" hidden="1">
      <c r="A3441">
        <v>796657</v>
      </c>
      <c r="B3441" t="s">
        <v>1651</v>
      </c>
      <c r="C3441" s="3">
        <v>140824</v>
      </c>
      <c r="D3441">
        <v>14952</v>
      </c>
      <c r="E3441" t="s">
        <v>52</v>
      </c>
    </row>
    <row r="3442" spans="1:14" hidden="1">
      <c r="A3442">
        <v>667524</v>
      </c>
      <c r="B3442" t="s">
        <v>1650</v>
      </c>
      <c r="C3442" s="3">
        <v>140768</v>
      </c>
      <c r="D3442">
        <v>14491</v>
      </c>
      <c r="E3442" t="s">
        <v>325</v>
      </c>
    </row>
    <row r="3443" spans="1:14" hidden="1">
      <c r="A3443">
        <v>455945</v>
      </c>
      <c r="B3443" t="s">
        <v>1649</v>
      </c>
      <c r="C3443" s="3">
        <v>140759</v>
      </c>
      <c r="D3443">
        <v>99</v>
      </c>
      <c r="E3443" t="s">
        <v>131</v>
      </c>
      <c r="N3443" t="s">
        <v>256</v>
      </c>
    </row>
    <row r="3444" spans="1:14" hidden="1">
      <c r="A3444">
        <v>984856</v>
      </c>
      <c r="B3444" t="s">
        <v>1648</v>
      </c>
      <c r="C3444" s="3">
        <v>140731</v>
      </c>
      <c r="D3444">
        <v>1941</v>
      </c>
      <c r="E3444" t="s">
        <v>71</v>
      </c>
    </row>
    <row r="3445" spans="1:14" hidden="1">
      <c r="A3445">
        <v>135836</v>
      </c>
      <c r="B3445" t="s">
        <v>1647</v>
      </c>
      <c r="C3445" s="3">
        <v>140565</v>
      </c>
      <c r="D3445">
        <v>19755</v>
      </c>
      <c r="E3445" t="s">
        <v>336</v>
      </c>
    </row>
    <row r="3446" spans="1:14" hidden="1">
      <c r="A3446">
        <v>94858</v>
      </c>
      <c r="B3446" t="s">
        <v>1646</v>
      </c>
      <c r="C3446" s="3">
        <v>140485</v>
      </c>
      <c r="D3446">
        <v>8251</v>
      </c>
      <c r="E3446" t="s">
        <v>71</v>
      </c>
    </row>
    <row r="3447" spans="1:14" hidden="1">
      <c r="A3447">
        <v>3010363</v>
      </c>
      <c r="B3447" t="s">
        <v>1645</v>
      </c>
      <c r="C3447" s="3">
        <v>140457</v>
      </c>
      <c r="D3447">
        <v>57074</v>
      </c>
      <c r="E3447" t="s">
        <v>1232</v>
      </c>
    </row>
    <row r="3448" spans="1:14" hidden="1">
      <c r="A3448">
        <v>369453</v>
      </c>
      <c r="B3448" t="s">
        <v>1644</v>
      </c>
      <c r="C3448" s="3">
        <v>140372</v>
      </c>
      <c r="D3448">
        <v>17399</v>
      </c>
      <c r="E3448" t="s">
        <v>52</v>
      </c>
    </row>
    <row r="3449" spans="1:14" hidden="1">
      <c r="A3449">
        <v>449430</v>
      </c>
      <c r="B3449" t="s">
        <v>1643</v>
      </c>
      <c r="C3449" s="3">
        <v>140311</v>
      </c>
      <c r="D3449">
        <v>16910</v>
      </c>
      <c r="E3449" t="s">
        <v>84</v>
      </c>
    </row>
    <row r="3450" spans="1:14" hidden="1">
      <c r="A3450">
        <v>605571</v>
      </c>
      <c r="B3450" t="s">
        <v>1642</v>
      </c>
      <c r="C3450" s="3">
        <v>140113</v>
      </c>
      <c r="D3450">
        <v>29813</v>
      </c>
      <c r="E3450" t="s">
        <v>76</v>
      </c>
    </row>
    <row r="3451" spans="1:14" hidden="1">
      <c r="A3451">
        <v>362856</v>
      </c>
      <c r="B3451" t="s">
        <v>1641</v>
      </c>
      <c r="C3451" s="3">
        <v>139927</v>
      </c>
      <c r="D3451">
        <v>3320</v>
      </c>
      <c r="E3451" t="s">
        <v>141</v>
      </c>
    </row>
    <row r="3452" spans="1:14" hidden="1">
      <c r="A3452">
        <v>495044</v>
      </c>
      <c r="B3452" t="s">
        <v>1640</v>
      </c>
      <c r="C3452" s="3">
        <v>139813</v>
      </c>
      <c r="D3452">
        <v>12716</v>
      </c>
      <c r="E3452" t="s">
        <v>47</v>
      </c>
    </row>
    <row r="3453" spans="1:14" hidden="1">
      <c r="A3453">
        <v>456054</v>
      </c>
      <c r="B3453" t="s">
        <v>1639</v>
      </c>
      <c r="C3453" s="3">
        <v>139710</v>
      </c>
      <c r="D3453">
        <v>5439</v>
      </c>
      <c r="E3453" t="s">
        <v>43</v>
      </c>
    </row>
    <row r="3454" spans="1:14" hidden="1">
      <c r="A3454">
        <v>3386143</v>
      </c>
      <c r="B3454" t="s">
        <v>1638</v>
      </c>
      <c r="C3454" s="3">
        <v>139645</v>
      </c>
      <c r="D3454">
        <v>58274</v>
      </c>
      <c r="E3454" t="s">
        <v>79</v>
      </c>
    </row>
    <row r="3455" spans="1:14" hidden="1">
      <c r="A3455">
        <v>31835</v>
      </c>
      <c r="B3455" t="s">
        <v>1637</v>
      </c>
      <c r="C3455" s="3">
        <v>139592</v>
      </c>
      <c r="D3455">
        <v>8243</v>
      </c>
      <c r="E3455" t="s">
        <v>106</v>
      </c>
    </row>
    <row r="3456" spans="1:14" hidden="1">
      <c r="A3456">
        <v>312356</v>
      </c>
      <c r="B3456" t="s">
        <v>1636</v>
      </c>
      <c r="C3456" s="3">
        <v>139339</v>
      </c>
      <c r="D3456">
        <v>9388</v>
      </c>
      <c r="E3456" t="s">
        <v>71</v>
      </c>
    </row>
    <row r="3457" spans="1:5" hidden="1">
      <c r="A3457">
        <v>829032</v>
      </c>
      <c r="B3457" t="s">
        <v>1635</v>
      </c>
      <c r="C3457" s="3">
        <v>139259</v>
      </c>
      <c r="D3457">
        <v>20215</v>
      </c>
      <c r="E3457" t="s">
        <v>164</v>
      </c>
    </row>
    <row r="3458" spans="1:5" hidden="1">
      <c r="A3458">
        <v>3347911</v>
      </c>
      <c r="B3458" t="s">
        <v>1634</v>
      </c>
      <c r="C3458" s="3">
        <v>139109</v>
      </c>
      <c r="D3458">
        <v>58082</v>
      </c>
      <c r="E3458" t="s">
        <v>141</v>
      </c>
    </row>
    <row r="3459" spans="1:5" hidden="1">
      <c r="A3459">
        <v>20857</v>
      </c>
      <c r="B3459" t="s">
        <v>1633</v>
      </c>
      <c r="C3459" s="3">
        <v>139105</v>
      </c>
      <c r="D3459">
        <v>10998</v>
      </c>
      <c r="E3459" t="s">
        <v>66</v>
      </c>
    </row>
    <row r="3460" spans="1:5" hidden="1">
      <c r="A3460">
        <v>3720336</v>
      </c>
      <c r="B3460" t="s">
        <v>1632</v>
      </c>
      <c r="C3460" s="3">
        <v>139033</v>
      </c>
      <c r="D3460">
        <v>58806</v>
      </c>
      <c r="E3460" t="s">
        <v>416</v>
      </c>
    </row>
    <row r="3461" spans="1:5" hidden="1">
      <c r="A3461">
        <v>171759</v>
      </c>
      <c r="B3461" t="s">
        <v>1631</v>
      </c>
      <c r="C3461" s="3">
        <v>138863</v>
      </c>
      <c r="D3461">
        <v>10967</v>
      </c>
      <c r="E3461" t="s">
        <v>66</v>
      </c>
    </row>
    <row r="3462" spans="1:5" hidden="1">
      <c r="A3462">
        <v>77422</v>
      </c>
      <c r="B3462" t="s">
        <v>1630</v>
      </c>
      <c r="C3462" s="3">
        <v>138659</v>
      </c>
      <c r="D3462">
        <v>26871</v>
      </c>
      <c r="E3462" t="s">
        <v>325</v>
      </c>
    </row>
    <row r="3463" spans="1:5" hidden="1">
      <c r="A3463">
        <v>767554</v>
      </c>
      <c r="B3463" t="s">
        <v>1629</v>
      </c>
      <c r="C3463" s="3">
        <v>138624</v>
      </c>
      <c r="D3463">
        <v>19744</v>
      </c>
      <c r="E3463" t="s">
        <v>336</v>
      </c>
    </row>
    <row r="3464" spans="1:5" hidden="1">
      <c r="A3464">
        <v>2907439</v>
      </c>
      <c r="B3464" t="s">
        <v>1628</v>
      </c>
      <c r="C3464" s="3">
        <v>138610</v>
      </c>
      <c r="D3464">
        <v>35331</v>
      </c>
      <c r="E3464" t="s">
        <v>384</v>
      </c>
    </row>
    <row r="3465" spans="1:5" hidden="1">
      <c r="A3465">
        <v>615253</v>
      </c>
      <c r="B3465" t="s">
        <v>1627</v>
      </c>
      <c r="C3465" s="3">
        <v>138590</v>
      </c>
      <c r="D3465">
        <v>1982</v>
      </c>
      <c r="E3465" t="s">
        <v>60</v>
      </c>
    </row>
    <row r="3466" spans="1:5" hidden="1">
      <c r="A3466">
        <v>799854</v>
      </c>
      <c r="B3466" t="s">
        <v>1626</v>
      </c>
      <c r="C3466" s="3">
        <v>138589</v>
      </c>
      <c r="D3466">
        <v>3144</v>
      </c>
      <c r="E3466" t="s">
        <v>141</v>
      </c>
    </row>
    <row r="3467" spans="1:5" hidden="1">
      <c r="A3467">
        <v>2920287</v>
      </c>
      <c r="B3467" t="s">
        <v>1625</v>
      </c>
      <c r="C3467" s="3">
        <v>138425</v>
      </c>
      <c r="D3467">
        <v>35450</v>
      </c>
      <c r="E3467" t="s">
        <v>139</v>
      </c>
    </row>
    <row r="3468" spans="1:5" hidden="1">
      <c r="A3468">
        <v>473257</v>
      </c>
      <c r="B3468" t="s">
        <v>1624</v>
      </c>
      <c r="C3468" s="3">
        <v>138395</v>
      </c>
      <c r="D3468">
        <v>1980</v>
      </c>
      <c r="E3468" t="s">
        <v>60</v>
      </c>
    </row>
    <row r="3469" spans="1:5" hidden="1">
      <c r="A3469">
        <v>564838</v>
      </c>
      <c r="B3469" t="s">
        <v>1248</v>
      </c>
      <c r="C3469" s="3">
        <v>138127</v>
      </c>
      <c r="D3469">
        <v>12079</v>
      </c>
      <c r="E3469" t="s">
        <v>79</v>
      </c>
    </row>
    <row r="3470" spans="1:5" hidden="1">
      <c r="A3470">
        <v>3213333</v>
      </c>
      <c r="B3470" t="s">
        <v>1623</v>
      </c>
      <c r="C3470" s="3">
        <v>138041</v>
      </c>
      <c r="D3470">
        <v>57579</v>
      </c>
      <c r="E3470" t="s">
        <v>79</v>
      </c>
    </row>
    <row r="3471" spans="1:5" hidden="1">
      <c r="A3471">
        <v>49858</v>
      </c>
      <c r="B3471" t="s">
        <v>1622</v>
      </c>
      <c r="C3471" s="3">
        <v>137980</v>
      </c>
      <c r="D3471">
        <v>26727</v>
      </c>
      <c r="E3471" t="s">
        <v>141</v>
      </c>
    </row>
    <row r="3472" spans="1:5" hidden="1">
      <c r="A3472">
        <v>839974</v>
      </c>
      <c r="B3472" t="s">
        <v>1621</v>
      </c>
      <c r="C3472" s="3">
        <v>137817</v>
      </c>
      <c r="D3472">
        <v>29206</v>
      </c>
      <c r="E3472" t="s">
        <v>141</v>
      </c>
    </row>
    <row r="3473" spans="1:15" hidden="1">
      <c r="A3473">
        <v>575656</v>
      </c>
      <c r="B3473" t="s">
        <v>1620</v>
      </c>
      <c r="C3473" s="3">
        <v>137770</v>
      </c>
      <c r="D3473">
        <v>1490</v>
      </c>
      <c r="E3473" t="s">
        <v>141</v>
      </c>
    </row>
    <row r="3474" spans="1:15" hidden="1">
      <c r="A3474">
        <v>870913</v>
      </c>
      <c r="B3474" t="s">
        <v>1619</v>
      </c>
      <c r="C3474" s="3">
        <v>137614</v>
      </c>
      <c r="D3474">
        <v>2286</v>
      </c>
      <c r="E3474" t="s">
        <v>76</v>
      </c>
    </row>
    <row r="3475" spans="1:15" hidden="1">
      <c r="A3475">
        <v>580847</v>
      </c>
      <c r="B3475" t="s">
        <v>1618</v>
      </c>
      <c r="C3475" s="3">
        <v>137568</v>
      </c>
      <c r="D3475">
        <v>297</v>
      </c>
      <c r="E3475" t="s">
        <v>139</v>
      </c>
      <c r="N3475" s="24" t="s">
        <v>192</v>
      </c>
      <c r="O3475" t="s">
        <v>1617</v>
      </c>
    </row>
    <row r="3476" spans="1:15" hidden="1">
      <c r="A3476">
        <v>1005552</v>
      </c>
      <c r="B3476" t="s">
        <v>1616</v>
      </c>
      <c r="C3476" s="3">
        <v>137564</v>
      </c>
      <c r="D3476">
        <v>15038</v>
      </c>
      <c r="E3476" t="s">
        <v>52</v>
      </c>
    </row>
    <row r="3477" spans="1:15" hidden="1">
      <c r="A3477">
        <v>625953</v>
      </c>
      <c r="B3477" t="s">
        <v>1615</v>
      </c>
      <c r="C3477" s="3">
        <v>137497</v>
      </c>
      <c r="D3477">
        <v>9323</v>
      </c>
      <c r="E3477" t="s">
        <v>336</v>
      </c>
    </row>
    <row r="3478" spans="1:15" hidden="1">
      <c r="A3478">
        <v>942454</v>
      </c>
      <c r="B3478" t="s">
        <v>1614</v>
      </c>
      <c r="C3478" s="3">
        <v>137492</v>
      </c>
      <c r="D3478">
        <v>4059</v>
      </c>
      <c r="E3478" t="s">
        <v>68</v>
      </c>
    </row>
    <row r="3479" spans="1:15" hidden="1">
      <c r="A3479">
        <v>1008209</v>
      </c>
      <c r="B3479" t="s">
        <v>1613</v>
      </c>
      <c r="C3479" s="3">
        <v>137437</v>
      </c>
      <c r="D3479">
        <v>2496</v>
      </c>
      <c r="E3479" t="s">
        <v>134</v>
      </c>
    </row>
    <row r="3480" spans="1:15" hidden="1">
      <c r="A3480">
        <v>950356</v>
      </c>
      <c r="B3480" t="s">
        <v>1612</v>
      </c>
      <c r="C3480" s="3">
        <v>137363</v>
      </c>
      <c r="D3480">
        <v>10175</v>
      </c>
      <c r="E3480" t="s">
        <v>66</v>
      </c>
    </row>
    <row r="3481" spans="1:15" hidden="1">
      <c r="A3481">
        <v>250476</v>
      </c>
      <c r="B3481" t="s">
        <v>1611</v>
      </c>
      <c r="C3481" s="3">
        <v>137351</v>
      </c>
      <c r="D3481">
        <v>29399</v>
      </c>
      <c r="E3481" t="s">
        <v>45</v>
      </c>
    </row>
    <row r="3482" spans="1:15" hidden="1">
      <c r="A3482">
        <v>1016718</v>
      </c>
      <c r="B3482" t="s">
        <v>1610</v>
      </c>
      <c r="C3482" s="3">
        <v>137071</v>
      </c>
      <c r="D3482">
        <v>291</v>
      </c>
      <c r="E3482" t="s">
        <v>139</v>
      </c>
      <c r="N3482" t="s">
        <v>192</v>
      </c>
    </row>
    <row r="3483" spans="1:15" hidden="1">
      <c r="A3483">
        <v>46941</v>
      </c>
      <c r="B3483" t="s">
        <v>1609</v>
      </c>
      <c r="C3483" s="3">
        <v>137050</v>
      </c>
      <c r="D3483">
        <v>2765</v>
      </c>
      <c r="E3483" t="s">
        <v>139</v>
      </c>
    </row>
    <row r="3484" spans="1:15" hidden="1">
      <c r="A3484">
        <v>624648</v>
      </c>
      <c r="B3484" t="s">
        <v>447</v>
      </c>
      <c r="C3484" s="3">
        <v>137022</v>
      </c>
      <c r="D3484">
        <v>18284</v>
      </c>
      <c r="E3484" t="s">
        <v>47</v>
      </c>
    </row>
    <row r="3485" spans="1:15" hidden="1">
      <c r="A3485">
        <v>527057</v>
      </c>
      <c r="B3485" t="s">
        <v>1608</v>
      </c>
      <c r="C3485" s="3">
        <v>136980</v>
      </c>
      <c r="D3485">
        <v>14604</v>
      </c>
      <c r="E3485" t="s">
        <v>71</v>
      </c>
    </row>
    <row r="3486" spans="1:15" hidden="1">
      <c r="A3486">
        <v>647777</v>
      </c>
      <c r="B3486" t="s">
        <v>331</v>
      </c>
      <c r="C3486" s="3">
        <v>136945</v>
      </c>
      <c r="D3486">
        <v>28060</v>
      </c>
      <c r="E3486" t="s">
        <v>76</v>
      </c>
    </row>
    <row r="3487" spans="1:15" hidden="1">
      <c r="A3487">
        <v>413758</v>
      </c>
      <c r="B3487" t="s">
        <v>1607</v>
      </c>
      <c r="C3487" s="3">
        <v>136893</v>
      </c>
      <c r="D3487">
        <v>13692</v>
      </c>
      <c r="E3487" t="s">
        <v>43</v>
      </c>
    </row>
    <row r="3488" spans="1:15" hidden="1">
      <c r="A3488">
        <v>764142</v>
      </c>
      <c r="B3488" t="s">
        <v>1606</v>
      </c>
      <c r="C3488" s="3">
        <v>136846</v>
      </c>
      <c r="D3488">
        <v>14352</v>
      </c>
      <c r="E3488" t="s">
        <v>47</v>
      </c>
    </row>
    <row r="3489" spans="1:5" hidden="1">
      <c r="A3489">
        <v>845443</v>
      </c>
      <c r="B3489" t="s">
        <v>1605</v>
      </c>
      <c r="C3489" s="3">
        <v>136817</v>
      </c>
      <c r="D3489">
        <v>11348</v>
      </c>
      <c r="E3489" t="s">
        <v>47</v>
      </c>
    </row>
    <row r="3490" spans="1:5" hidden="1">
      <c r="A3490">
        <v>846945</v>
      </c>
      <c r="B3490" t="s">
        <v>1604</v>
      </c>
      <c r="C3490" s="3">
        <v>136705</v>
      </c>
      <c r="D3490">
        <v>2469</v>
      </c>
      <c r="E3490" t="s">
        <v>145</v>
      </c>
    </row>
    <row r="3491" spans="1:5" hidden="1">
      <c r="A3491">
        <v>857941</v>
      </c>
      <c r="B3491" t="s">
        <v>1603</v>
      </c>
      <c r="C3491" s="3">
        <v>136694</v>
      </c>
      <c r="D3491">
        <v>3762</v>
      </c>
      <c r="E3491" t="s">
        <v>45</v>
      </c>
    </row>
    <row r="3492" spans="1:5" hidden="1">
      <c r="A3492">
        <v>3342671</v>
      </c>
      <c r="B3492" t="s">
        <v>1602</v>
      </c>
      <c r="C3492" s="3">
        <v>136672</v>
      </c>
      <c r="D3492">
        <v>57931</v>
      </c>
      <c r="E3492" t="s">
        <v>349</v>
      </c>
    </row>
    <row r="3493" spans="1:5" hidden="1">
      <c r="A3493">
        <v>702836</v>
      </c>
      <c r="B3493" t="s">
        <v>1601</v>
      </c>
      <c r="C3493" s="3">
        <v>136647</v>
      </c>
      <c r="D3493">
        <v>4960</v>
      </c>
      <c r="E3493" t="s">
        <v>175</v>
      </c>
    </row>
    <row r="3494" spans="1:5" hidden="1">
      <c r="A3494">
        <v>2849463</v>
      </c>
      <c r="B3494" t="s">
        <v>692</v>
      </c>
      <c r="C3494" s="3">
        <v>136600</v>
      </c>
      <c r="D3494">
        <v>34966</v>
      </c>
      <c r="E3494" t="s">
        <v>34</v>
      </c>
    </row>
    <row r="3495" spans="1:5" hidden="1">
      <c r="A3495">
        <v>255350</v>
      </c>
      <c r="B3495" t="s">
        <v>1600</v>
      </c>
      <c r="C3495" s="3">
        <v>136251</v>
      </c>
      <c r="D3495">
        <v>10928</v>
      </c>
      <c r="E3495" t="s">
        <v>474</v>
      </c>
    </row>
    <row r="3496" spans="1:5" hidden="1">
      <c r="A3496">
        <v>3548763</v>
      </c>
      <c r="B3496" t="s">
        <v>1599</v>
      </c>
      <c r="C3496" s="3">
        <v>136209</v>
      </c>
      <c r="D3496">
        <v>58597</v>
      </c>
      <c r="E3496" t="s">
        <v>45</v>
      </c>
    </row>
    <row r="3497" spans="1:5" hidden="1">
      <c r="A3497">
        <v>3387140</v>
      </c>
      <c r="B3497" t="s">
        <v>1598</v>
      </c>
      <c r="C3497" s="3">
        <v>136175</v>
      </c>
      <c r="D3497">
        <v>58359</v>
      </c>
      <c r="E3497" t="s">
        <v>43</v>
      </c>
    </row>
    <row r="3498" spans="1:5" hidden="1">
      <c r="A3498">
        <v>651541</v>
      </c>
      <c r="B3498" t="s">
        <v>1597</v>
      </c>
      <c r="C3498" s="3">
        <v>135937</v>
      </c>
      <c r="D3498">
        <v>14413</v>
      </c>
      <c r="E3498" t="s">
        <v>47</v>
      </c>
    </row>
    <row r="3499" spans="1:5" hidden="1">
      <c r="A3499">
        <v>431323</v>
      </c>
      <c r="B3499" t="s">
        <v>98</v>
      </c>
      <c r="C3499" s="3">
        <v>135935</v>
      </c>
      <c r="D3499">
        <v>6659</v>
      </c>
      <c r="E3499" t="s">
        <v>76</v>
      </c>
    </row>
    <row r="3500" spans="1:5" hidden="1">
      <c r="A3500">
        <v>956134</v>
      </c>
      <c r="B3500" t="s">
        <v>1596</v>
      </c>
      <c r="C3500" s="3">
        <v>135908</v>
      </c>
      <c r="D3500">
        <v>12410</v>
      </c>
      <c r="E3500" t="s">
        <v>45</v>
      </c>
    </row>
    <row r="3501" spans="1:5" hidden="1">
      <c r="A3501">
        <v>5136959</v>
      </c>
      <c r="B3501" t="s">
        <v>1595</v>
      </c>
      <c r="C3501" s="3">
        <v>135813</v>
      </c>
      <c r="D3501">
        <v>59106</v>
      </c>
      <c r="E3501" t="s">
        <v>275</v>
      </c>
    </row>
    <row r="3502" spans="1:5" hidden="1">
      <c r="A3502">
        <v>3667132</v>
      </c>
      <c r="B3502" t="s">
        <v>1594</v>
      </c>
      <c r="C3502" s="3">
        <v>135771</v>
      </c>
      <c r="D3502">
        <v>58678</v>
      </c>
      <c r="E3502" t="s">
        <v>912</v>
      </c>
    </row>
    <row r="3503" spans="1:5" hidden="1">
      <c r="A3503">
        <v>137643</v>
      </c>
      <c r="B3503" t="s">
        <v>1593</v>
      </c>
      <c r="C3503" s="3">
        <v>135753</v>
      </c>
      <c r="D3503">
        <v>9105</v>
      </c>
      <c r="E3503" t="s">
        <v>47</v>
      </c>
    </row>
    <row r="3504" spans="1:5" hidden="1">
      <c r="A3504">
        <v>295057</v>
      </c>
      <c r="B3504" t="s">
        <v>1592</v>
      </c>
      <c r="C3504" s="3">
        <v>135690</v>
      </c>
      <c r="D3504">
        <v>10984</v>
      </c>
      <c r="E3504" t="s">
        <v>66</v>
      </c>
    </row>
    <row r="3505" spans="1:5" hidden="1">
      <c r="A3505">
        <v>3627109</v>
      </c>
      <c r="B3505" t="s">
        <v>1591</v>
      </c>
      <c r="C3505" s="3">
        <v>135338</v>
      </c>
      <c r="D3505">
        <v>58743</v>
      </c>
      <c r="E3505" t="s">
        <v>325</v>
      </c>
    </row>
    <row r="3506" spans="1:5" hidden="1">
      <c r="A3506">
        <v>501767</v>
      </c>
      <c r="B3506" t="s">
        <v>1590</v>
      </c>
      <c r="C3506" s="3">
        <v>135313</v>
      </c>
      <c r="D3506">
        <v>5590</v>
      </c>
      <c r="E3506" t="s">
        <v>141</v>
      </c>
    </row>
    <row r="3507" spans="1:5" hidden="1">
      <c r="A3507">
        <v>989141</v>
      </c>
      <c r="B3507" t="s">
        <v>1589</v>
      </c>
      <c r="C3507" s="3">
        <v>135253</v>
      </c>
      <c r="D3507">
        <v>15311</v>
      </c>
      <c r="E3507" t="s">
        <v>47</v>
      </c>
    </row>
    <row r="3508" spans="1:5" hidden="1">
      <c r="A3508">
        <v>3462458</v>
      </c>
      <c r="B3508" t="s">
        <v>1588</v>
      </c>
      <c r="C3508" s="3">
        <v>135250</v>
      </c>
      <c r="D3508">
        <v>58347</v>
      </c>
      <c r="E3508" t="s">
        <v>79</v>
      </c>
    </row>
    <row r="3509" spans="1:5" hidden="1">
      <c r="A3509">
        <v>293651</v>
      </c>
      <c r="B3509" t="s">
        <v>1587</v>
      </c>
      <c r="C3509" s="3">
        <v>135187</v>
      </c>
      <c r="D3509">
        <v>16161</v>
      </c>
      <c r="E3509" t="s">
        <v>118</v>
      </c>
    </row>
    <row r="3510" spans="1:5" hidden="1">
      <c r="A3510">
        <v>386825</v>
      </c>
      <c r="B3510" t="s">
        <v>1586</v>
      </c>
      <c r="C3510" s="3">
        <v>135063</v>
      </c>
      <c r="D3510">
        <v>6732</v>
      </c>
      <c r="E3510" t="s">
        <v>76</v>
      </c>
    </row>
    <row r="3511" spans="1:5" hidden="1">
      <c r="A3511">
        <v>1006559</v>
      </c>
      <c r="B3511" t="s">
        <v>1585</v>
      </c>
      <c r="C3511" s="3">
        <v>134975</v>
      </c>
      <c r="D3511">
        <v>21897</v>
      </c>
      <c r="E3511" t="s">
        <v>71</v>
      </c>
    </row>
    <row r="3512" spans="1:5" hidden="1">
      <c r="A3512">
        <v>101952</v>
      </c>
      <c r="B3512" t="s">
        <v>1584</v>
      </c>
      <c r="C3512" s="3">
        <v>134864</v>
      </c>
      <c r="D3512">
        <v>3109</v>
      </c>
      <c r="E3512" t="s">
        <v>141</v>
      </c>
    </row>
    <row r="3513" spans="1:5" hidden="1">
      <c r="A3513">
        <v>583071</v>
      </c>
      <c r="B3513" t="s">
        <v>1583</v>
      </c>
      <c r="C3513" s="3">
        <v>134763</v>
      </c>
      <c r="D3513">
        <v>29636</v>
      </c>
      <c r="E3513" t="s">
        <v>951</v>
      </c>
    </row>
    <row r="3514" spans="1:5" hidden="1">
      <c r="A3514">
        <v>745347</v>
      </c>
      <c r="B3514" t="s">
        <v>1582</v>
      </c>
      <c r="C3514" s="3">
        <v>134688</v>
      </c>
      <c r="D3514">
        <v>33552</v>
      </c>
      <c r="E3514" t="s">
        <v>47</v>
      </c>
    </row>
    <row r="3515" spans="1:5" hidden="1">
      <c r="A3515">
        <v>935577</v>
      </c>
      <c r="B3515" t="s">
        <v>1581</v>
      </c>
      <c r="C3515" s="3">
        <v>134509</v>
      </c>
      <c r="D3515">
        <v>28989</v>
      </c>
      <c r="E3515" t="s">
        <v>47</v>
      </c>
    </row>
    <row r="3516" spans="1:5" hidden="1">
      <c r="A3516">
        <v>709451</v>
      </c>
      <c r="B3516" t="s">
        <v>1580</v>
      </c>
      <c r="C3516" s="3">
        <v>134444</v>
      </c>
      <c r="D3516">
        <v>9791</v>
      </c>
      <c r="E3516" t="s">
        <v>71</v>
      </c>
    </row>
    <row r="3517" spans="1:5" hidden="1">
      <c r="A3517">
        <v>936837</v>
      </c>
      <c r="B3517" t="s">
        <v>1579</v>
      </c>
      <c r="C3517" s="3">
        <v>134438</v>
      </c>
      <c r="D3517">
        <v>11699</v>
      </c>
      <c r="E3517" t="s">
        <v>45</v>
      </c>
    </row>
    <row r="3518" spans="1:5" hidden="1">
      <c r="A3518">
        <v>2769954</v>
      </c>
      <c r="B3518" t="s">
        <v>1578</v>
      </c>
      <c r="C3518" s="3">
        <v>134407</v>
      </c>
      <c r="D3518">
        <v>34662</v>
      </c>
      <c r="E3518" t="s">
        <v>79</v>
      </c>
    </row>
    <row r="3519" spans="1:5" hidden="1">
      <c r="A3519">
        <v>962966</v>
      </c>
      <c r="B3519" t="s">
        <v>1577</v>
      </c>
      <c r="C3519" s="3">
        <v>134310</v>
      </c>
      <c r="D3519">
        <v>26881</v>
      </c>
      <c r="E3519" t="s">
        <v>384</v>
      </c>
    </row>
    <row r="3520" spans="1:5" hidden="1">
      <c r="A3520">
        <v>611031</v>
      </c>
      <c r="B3520" t="s">
        <v>612</v>
      </c>
      <c r="C3520" s="3">
        <v>134293</v>
      </c>
      <c r="D3520">
        <v>16152</v>
      </c>
      <c r="E3520" t="s">
        <v>79</v>
      </c>
    </row>
    <row r="3521" spans="1:5" hidden="1">
      <c r="A3521">
        <v>270148</v>
      </c>
      <c r="B3521" t="s">
        <v>1576</v>
      </c>
      <c r="C3521" s="3">
        <v>134219</v>
      </c>
      <c r="D3521">
        <v>19689</v>
      </c>
      <c r="E3521" t="s">
        <v>45</v>
      </c>
    </row>
    <row r="3522" spans="1:5" hidden="1">
      <c r="A3522">
        <v>666844</v>
      </c>
      <c r="B3522" t="s">
        <v>1575</v>
      </c>
      <c r="C3522" s="3">
        <v>134213</v>
      </c>
      <c r="D3522">
        <v>11667</v>
      </c>
      <c r="E3522" t="s">
        <v>45</v>
      </c>
    </row>
    <row r="3523" spans="1:5" hidden="1">
      <c r="A3523">
        <v>585235</v>
      </c>
      <c r="B3523" t="s">
        <v>1574</v>
      </c>
      <c r="C3523" s="3">
        <v>134197</v>
      </c>
      <c r="D3523">
        <v>13080</v>
      </c>
      <c r="E3523" t="s">
        <v>45</v>
      </c>
    </row>
    <row r="3524" spans="1:5" hidden="1">
      <c r="A3524">
        <v>74056</v>
      </c>
      <c r="B3524" t="s">
        <v>1573</v>
      </c>
      <c r="C3524" s="3">
        <v>134171</v>
      </c>
      <c r="D3524">
        <v>16707</v>
      </c>
      <c r="E3524" t="s">
        <v>43</v>
      </c>
    </row>
    <row r="3525" spans="1:5" hidden="1">
      <c r="A3525">
        <v>400945</v>
      </c>
      <c r="B3525" t="s">
        <v>1572</v>
      </c>
      <c r="C3525" s="3">
        <v>134160</v>
      </c>
      <c r="D3525">
        <v>5636</v>
      </c>
      <c r="E3525" t="s">
        <v>131</v>
      </c>
    </row>
    <row r="3526" spans="1:5" hidden="1">
      <c r="A3526">
        <v>244037</v>
      </c>
      <c r="B3526" t="s">
        <v>1571</v>
      </c>
      <c r="C3526" s="3">
        <v>134153</v>
      </c>
      <c r="D3526">
        <v>2828</v>
      </c>
      <c r="E3526" t="s">
        <v>84</v>
      </c>
    </row>
    <row r="3527" spans="1:5" hidden="1">
      <c r="A3527">
        <v>1404883</v>
      </c>
      <c r="B3527" t="s">
        <v>1570</v>
      </c>
      <c r="C3527" s="3">
        <v>133992</v>
      </c>
      <c r="D3527">
        <v>27556</v>
      </c>
      <c r="E3527" t="s">
        <v>45</v>
      </c>
    </row>
    <row r="3528" spans="1:5" hidden="1">
      <c r="A3528">
        <v>66154</v>
      </c>
      <c r="B3528" t="s">
        <v>1569</v>
      </c>
      <c r="C3528" s="3">
        <v>133941</v>
      </c>
      <c r="D3528">
        <v>6101</v>
      </c>
      <c r="E3528" t="s">
        <v>175</v>
      </c>
    </row>
    <row r="3529" spans="1:5" hidden="1">
      <c r="A3529">
        <v>270531</v>
      </c>
      <c r="B3529" t="s">
        <v>1568</v>
      </c>
      <c r="C3529" s="3">
        <v>133898</v>
      </c>
      <c r="D3529">
        <v>22811</v>
      </c>
      <c r="E3529" t="s">
        <v>45</v>
      </c>
    </row>
    <row r="3530" spans="1:5" hidden="1">
      <c r="A3530">
        <v>550354</v>
      </c>
      <c r="B3530" t="s">
        <v>1567</v>
      </c>
      <c r="C3530" s="3">
        <v>133881</v>
      </c>
      <c r="D3530">
        <v>19351</v>
      </c>
      <c r="E3530" t="s">
        <v>129</v>
      </c>
    </row>
    <row r="3531" spans="1:5" hidden="1">
      <c r="A3531">
        <v>661072</v>
      </c>
      <c r="B3531" t="s">
        <v>1566</v>
      </c>
      <c r="C3531" s="3">
        <v>133875</v>
      </c>
      <c r="D3531">
        <v>30084</v>
      </c>
      <c r="E3531" t="s">
        <v>76</v>
      </c>
    </row>
    <row r="3532" spans="1:5" hidden="1">
      <c r="A3532">
        <v>298049</v>
      </c>
      <c r="B3532" t="s">
        <v>1565</v>
      </c>
      <c r="C3532" s="3">
        <v>133746</v>
      </c>
      <c r="D3532">
        <v>10497</v>
      </c>
      <c r="E3532" t="s">
        <v>47</v>
      </c>
    </row>
    <row r="3533" spans="1:5" hidden="1">
      <c r="A3533">
        <v>293754</v>
      </c>
      <c r="B3533" t="s">
        <v>1564</v>
      </c>
      <c r="C3533" s="3">
        <v>133693</v>
      </c>
      <c r="D3533">
        <v>26358</v>
      </c>
      <c r="E3533" t="s">
        <v>71</v>
      </c>
    </row>
    <row r="3534" spans="1:5" hidden="1">
      <c r="A3534">
        <v>399973</v>
      </c>
      <c r="B3534" t="s">
        <v>1563</v>
      </c>
      <c r="C3534" s="3">
        <v>133648</v>
      </c>
      <c r="D3534">
        <v>29645</v>
      </c>
      <c r="E3534" t="s">
        <v>45</v>
      </c>
    </row>
    <row r="3535" spans="1:5" hidden="1">
      <c r="A3535">
        <v>413673</v>
      </c>
      <c r="B3535" t="s">
        <v>1562</v>
      </c>
      <c r="C3535" s="3">
        <v>133632</v>
      </c>
      <c r="D3535">
        <v>30595</v>
      </c>
      <c r="E3535" t="s">
        <v>71</v>
      </c>
    </row>
    <row r="3536" spans="1:5" hidden="1">
      <c r="A3536">
        <v>337340</v>
      </c>
      <c r="B3536" t="s">
        <v>1561</v>
      </c>
      <c r="C3536" s="3">
        <v>133445</v>
      </c>
      <c r="D3536">
        <v>21721</v>
      </c>
      <c r="E3536" t="s">
        <v>45</v>
      </c>
    </row>
    <row r="3537" spans="1:5" hidden="1">
      <c r="A3537">
        <v>658924</v>
      </c>
      <c r="B3537" t="s">
        <v>1560</v>
      </c>
      <c r="C3537" s="3">
        <v>133374</v>
      </c>
      <c r="D3537">
        <v>22888</v>
      </c>
      <c r="E3537" t="s">
        <v>325</v>
      </c>
    </row>
    <row r="3538" spans="1:5" hidden="1">
      <c r="A3538">
        <v>199351</v>
      </c>
      <c r="B3538" t="s">
        <v>272</v>
      </c>
      <c r="C3538" s="3">
        <v>133358</v>
      </c>
      <c r="D3538">
        <v>4778</v>
      </c>
      <c r="E3538" t="s">
        <v>43</v>
      </c>
    </row>
    <row r="3539" spans="1:5" hidden="1">
      <c r="A3539">
        <v>899651</v>
      </c>
      <c r="B3539" t="s">
        <v>154</v>
      </c>
      <c r="C3539" s="3">
        <v>133232</v>
      </c>
      <c r="D3539">
        <v>11905</v>
      </c>
      <c r="E3539" t="s">
        <v>141</v>
      </c>
    </row>
    <row r="3540" spans="1:5" hidden="1">
      <c r="A3540">
        <v>385547</v>
      </c>
      <c r="B3540" t="s">
        <v>1559</v>
      </c>
      <c r="C3540" s="3">
        <v>133204</v>
      </c>
      <c r="D3540">
        <v>11463</v>
      </c>
      <c r="E3540" t="s">
        <v>71</v>
      </c>
    </row>
    <row r="3541" spans="1:5" hidden="1">
      <c r="A3541">
        <v>646873</v>
      </c>
      <c r="B3541" t="s">
        <v>1558</v>
      </c>
      <c r="C3541" s="3">
        <v>133183</v>
      </c>
      <c r="D3541">
        <v>29173</v>
      </c>
      <c r="E3541" t="s">
        <v>76</v>
      </c>
    </row>
    <row r="3542" spans="1:5" hidden="1">
      <c r="A3542">
        <v>937759</v>
      </c>
      <c r="B3542" t="s">
        <v>1557</v>
      </c>
      <c r="C3542" s="3">
        <v>133096</v>
      </c>
      <c r="D3542">
        <v>15261</v>
      </c>
      <c r="E3542" t="s">
        <v>52</v>
      </c>
    </row>
    <row r="3543" spans="1:5" hidden="1">
      <c r="A3543">
        <v>426945</v>
      </c>
      <c r="B3543" t="s">
        <v>1556</v>
      </c>
      <c r="C3543" s="3">
        <v>132942</v>
      </c>
      <c r="D3543">
        <v>11232</v>
      </c>
      <c r="E3543" t="s">
        <v>145</v>
      </c>
    </row>
    <row r="3544" spans="1:5" hidden="1">
      <c r="A3544">
        <v>837158</v>
      </c>
      <c r="B3544" t="s">
        <v>1555</v>
      </c>
      <c r="C3544" s="3">
        <v>132865</v>
      </c>
      <c r="D3544">
        <v>4148</v>
      </c>
      <c r="E3544" t="s">
        <v>68</v>
      </c>
    </row>
    <row r="3545" spans="1:5" hidden="1">
      <c r="A3545">
        <v>664653</v>
      </c>
      <c r="B3545" t="s">
        <v>1554</v>
      </c>
      <c r="C3545" s="3">
        <v>132849</v>
      </c>
      <c r="D3545">
        <v>27026</v>
      </c>
      <c r="E3545" t="s">
        <v>129</v>
      </c>
    </row>
    <row r="3546" spans="1:5" hidden="1">
      <c r="A3546">
        <v>616540</v>
      </c>
      <c r="B3546" t="s">
        <v>1553</v>
      </c>
      <c r="C3546" s="3">
        <v>132733</v>
      </c>
      <c r="D3546">
        <v>14208</v>
      </c>
      <c r="E3546" t="s">
        <v>47</v>
      </c>
    </row>
    <row r="3547" spans="1:5" hidden="1">
      <c r="A3547">
        <v>413543</v>
      </c>
      <c r="B3547" t="s">
        <v>154</v>
      </c>
      <c r="C3547" s="3">
        <v>132683</v>
      </c>
      <c r="D3547">
        <v>18356</v>
      </c>
      <c r="E3547" t="s">
        <v>47</v>
      </c>
    </row>
    <row r="3548" spans="1:5" hidden="1">
      <c r="A3548">
        <v>174321</v>
      </c>
      <c r="B3548" t="s">
        <v>1552</v>
      </c>
      <c r="C3548" s="3">
        <v>132627</v>
      </c>
      <c r="D3548">
        <v>17773</v>
      </c>
      <c r="E3548" t="s">
        <v>275</v>
      </c>
    </row>
    <row r="3549" spans="1:5" hidden="1">
      <c r="A3549">
        <v>479754</v>
      </c>
      <c r="B3549" t="s">
        <v>619</v>
      </c>
      <c r="C3549" s="3">
        <v>132601</v>
      </c>
      <c r="D3549">
        <v>13819</v>
      </c>
      <c r="E3549" t="s">
        <v>43</v>
      </c>
    </row>
    <row r="3550" spans="1:5" hidden="1">
      <c r="A3550">
        <v>814476</v>
      </c>
      <c r="B3550" t="s">
        <v>1551</v>
      </c>
      <c r="C3550" s="3">
        <v>132495</v>
      </c>
      <c r="D3550">
        <v>30183</v>
      </c>
      <c r="E3550" t="s">
        <v>1073</v>
      </c>
    </row>
    <row r="3551" spans="1:5" hidden="1">
      <c r="A3551">
        <v>3636259</v>
      </c>
      <c r="B3551" t="s">
        <v>1550</v>
      </c>
      <c r="C3551" s="3">
        <v>132492</v>
      </c>
      <c r="D3551">
        <v>58772</v>
      </c>
      <c r="E3551" t="s">
        <v>129</v>
      </c>
    </row>
    <row r="3552" spans="1:5" hidden="1">
      <c r="A3552">
        <v>897648</v>
      </c>
      <c r="B3552" t="s">
        <v>1549</v>
      </c>
      <c r="C3552" s="3">
        <v>132414</v>
      </c>
      <c r="D3552">
        <v>11242</v>
      </c>
      <c r="E3552" t="s">
        <v>131</v>
      </c>
    </row>
    <row r="3553" spans="1:14" hidden="1">
      <c r="A3553">
        <v>814074</v>
      </c>
      <c r="B3553" t="s">
        <v>1548</v>
      </c>
      <c r="C3553" s="3">
        <v>132336</v>
      </c>
      <c r="D3553">
        <v>31127</v>
      </c>
      <c r="E3553" t="s">
        <v>84</v>
      </c>
    </row>
    <row r="3554" spans="1:14" hidden="1">
      <c r="A3554">
        <v>3617856</v>
      </c>
      <c r="B3554" t="s">
        <v>102</v>
      </c>
      <c r="C3554" s="3">
        <v>132224</v>
      </c>
      <c r="D3554">
        <v>58732</v>
      </c>
      <c r="E3554" t="s">
        <v>129</v>
      </c>
    </row>
    <row r="3555" spans="1:14" hidden="1">
      <c r="A3555">
        <v>480853</v>
      </c>
      <c r="B3555" t="s">
        <v>1547</v>
      </c>
      <c r="C3555" s="3">
        <v>132194</v>
      </c>
      <c r="D3555">
        <v>13955</v>
      </c>
      <c r="E3555" t="s">
        <v>175</v>
      </c>
    </row>
    <row r="3556" spans="1:14" hidden="1">
      <c r="A3556">
        <v>397456</v>
      </c>
      <c r="B3556" t="s">
        <v>1546</v>
      </c>
      <c r="C3556" s="3">
        <v>132033</v>
      </c>
      <c r="D3556">
        <v>17913</v>
      </c>
      <c r="E3556" t="s">
        <v>141</v>
      </c>
    </row>
    <row r="3557" spans="1:14" hidden="1">
      <c r="A3557">
        <v>5349218</v>
      </c>
      <c r="B3557" t="s">
        <v>1545</v>
      </c>
      <c r="C3557" s="3">
        <v>132029</v>
      </c>
      <c r="D3557">
        <v>59183</v>
      </c>
      <c r="E3557" t="s">
        <v>325</v>
      </c>
    </row>
    <row r="3558" spans="1:14" hidden="1">
      <c r="A3558">
        <v>539452</v>
      </c>
      <c r="B3558" t="s">
        <v>307</v>
      </c>
      <c r="C3558" s="3">
        <v>131854</v>
      </c>
      <c r="D3558">
        <v>2320</v>
      </c>
      <c r="E3558" t="s">
        <v>68</v>
      </c>
    </row>
    <row r="3559" spans="1:14" hidden="1">
      <c r="A3559">
        <v>499154</v>
      </c>
      <c r="B3559" t="s">
        <v>1544</v>
      </c>
      <c r="C3559" s="3">
        <v>131823</v>
      </c>
      <c r="D3559">
        <v>90040</v>
      </c>
      <c r="E3559" t="s">
        <v>129</v>
      </c>
    </row>
    <row r="3560" spans="1:14" hidden="1">
      <c r="A3560">
        <v>237954</v>
      </c>
      <c r="B3560" t="s">
        <v>1543</v>
      </c>
      <c r="C3560" s="3">
        <v>131764</v>
      </c>
      <c r="D3560">
        <v>4241</v>
      </c>
      <c r="E3560" t="s">
        <v>68</v>
      </c>
    </row>
    <row r="3561" spans="1:14" hidden="1">
      <c r="A3561">
        <v>276159</v>
      </c>
      <c r="B3561" t="s">
        <v>1542</v>
      </c>
      <c r="C3561" s="3">
        <v>131657</v>
      </c>
      <c r="D3561">
        <v>4735</v>
      </c>
      <c r="E3561" t="s">
        <v>52</v>
      </c>
    </row>
    <row r="3562" spans="1:14" hidden="1">
      <c r="A3562">
        <v>194570</v>
      </c>
      <c r="B3562" t="s">
        <v>1541</v>
      </c>
      <c r="C3562" s="3">
        <v>131421</v>
      </c>
      <c r="D3562">
        <v>29577</v>
      </c>
      <c r="E3562" t="s">
        <v>336</v>
      </c>
    </row>
    <row r="3563" spans="1:14" hidden="1">
      <c r="A3563">
        <v>198251</v>
      </c>
      <c r="B3563" t="s">
        <v>1540</v>
      </c>
      <c r="C3563" s="3">
        <v>131371</v>
      </c>
      <c r="D3563">
        <v>10169</v>
      </c>
      <c r="E3563" t="s">
        <v>66</v>
      </c>
    </row>
    <row r="3564" spans="1:14" hidden="1">
      <c r="A3564">
        <v>461058</v>
      </c>
      <c r="B3564" t="s">
        <v>119</v>
      </c>
      <c r="C3564" s="3">
        <v>131274</v>
      </c>
      <c r="D3564">
        <v>15367</v>
      </c>
      <c r="E3564" t="s">
        <v>141</v>
      </c>
    </row>
    <row r="3565" spans="1:14" hidden="1">
      <c r="A3565">
        <v>629746</v>
      </c>
      <c r="B3565" t="s">
        <v>1318</v>
      </c>
      <c r="C3565" s="3">
        <v>131114</v>
      </c>
      <c r="D3565">
        <v>1843</v>
      </c>
      <c r="E3565" t="s">
        <v>41</v>
      </c>
    </row>
    <row r="3566" spans="1:14" hidden="1">
      <c r="A3566">
        <v>773032</v>
      </c>
      <c r="B3566" t="s">
        <v>119</v>
      </c>
      <c r="C3566" s="3">
        <v>131055</v>
      </c>
      <c r="D3566">
        <v>879</v>
      </c>
      <c r="E3566" t="s">
        <v>79</v>
      </c>
      <c r="N3566" s="24" t="s">
        <v>192</v>
      </c>
    </row>
    <row r="3567" spans="1:14" hidden="1">
      <c r="A3567">
        <v>834755</v>
      </c>
      <c r="B3567" t="s">
        <v>1539</v>
      </c>
      <c r="C3567" s="3">
        <v>130928</v>
      </c>
      <c r="D3567">
        <v>12195</v>
      </c>
      <c r="E3567" t="s">
        <v>66</v>
      </c>
    </row>
    <row r="3568" spans="1:14" hidden="1">
      <c r="A3568">
        <v>837952</v>
      </c>
      <c r="B3568" t="s">
        <v>1538</v>
      </c>
      <c r="C3568" s="3">
        <v>130828</v>
      </c>
      <c r="D3568">
        <v>26340</v>
      </c>
      <c r="E3568" t="s">
        <v>52</v>
      </c>
    </row>
    <row r="3569" spans="1:14" hidden="1">
      <c r="A3569">
        <v>368933</v>
      </c>
      <c r="B3569" t="s">
        <v>1537</v>
      </c>
      <c r="C3569" s="3">
        <v>130806</v>
      </c>
      <c r="D3569">
        <v>3607</v>
      </c>
      <c r="E3569" t="s">
        <v>45</v>
      </c>
    </row>
    <row r="3570" spans="1:14" hidden="1">
      <c r="A3570">
        <v>193537</v>
      </c>
      <c r="B3570" t="s">
        <v>1536</v>
      </c>
      <c r="C3570" s="3">
        <v>130803</v>
      </c>
      <c r="D3570">
        <v>876</v>
      </c>
      <c r="E3570" t="s">
        <v>79</v>
      </c>
      <c r="N3570" s="24" t="s">
        <v>192</v>
      </c>
    </row>
    <row r="3571" spans="1:14" hidden="1">
      <c r="A3571">
        <v>739832</v>
      </c>
      <c r="B3571" t="s">
        <v>1535</v>
      </c>
      <c r="C3571" s="3">
        <v>130742</v>
      </c>
      <c r="D3571">
        <v>17513</v>
      </c>
      <c r="E3571" t="s">
        <v>45</v>
      </c>
    </row>
    <row r="3572" spans="1:14" hidden="1">
      <c r="A3572">
        <v>55653</v>
      </c>
      <c r="B3572" t="s">
        <v>1534</v>
      </c>
      <c r="C3572" s="3">
        <v>130721</v>
      </c>
      <c r="D3572">
        <v>1150</v>
      </c>
      <c r="E3572" t="s">
        <v>52</v>
      </c>
    </row>
    <row r="3573" spans="1:14" hidden="1">
      <c r="A3573">
        <v>890649</v>
      </c>
      <c r="B3573" t="s">
        <v>1533</v>
      </c>
      <c r="C3573" s="3">
        <v>130653</v>
      </c>
      <c r="D3573">
        <v>10494</v>
      </c>
      <c r="E3573" t="s">
        <v>47</v>
      </c>
    </row>
    <row r="3574" spans="1:14" hidden="1">
      <c r="A3574">
        <v>850054</v>
      </c>
      <c r="B3574" t="s">
        <v>1532</v>
      </c>
      <c r="C3574" s="3">
        <v>130600</v>
      </c>
      <c r="D3574">
        <v>5460</v>
      </c>
      <c r="E3574" t="s">
        <v>43</v>
      </c>
    </row>
    <row r="3575" spans="1:14" hidden="1">
      <c r="A3575">
        <v>2756767</v>
      </c>
      <c r="B3575" t="s">
        <v>1531</v>
      </c>
      <c r="C3575" s="3">
        <v>130563</v>
      </c>
      <c r="D3575">
        <v>35043</v>
      </c>
      <c r="E3575" t="s">
        <v>145</v>
      </c>
    </row>
    <row r="3576" spans="1:14" hidden="1">
      <c r="A3576">
        <v>946274</v>
      </c>
      <c r="B3576" t="s">
        <v>1530</v>
      </c>
      <c r="C3576" s="3">
        <v>130557</v>
      </c>
      <c r="D3576">
        <v>29024</v>
      </c>
      <c r="E3576" t="s">
        <v>41</v>
      </c>
    </row>
    <row r="3577" spans="1:14" hidden="1">
      <c r="A3577">
        <v>3595682</v>
      </c>
      <c r="B3577" t="s">
        <v>1529</v>
      </c>
      <c r="C3577" s="3">
        <v>130548</v>
      </c>
      <c r="D3577">
        <v>58593</v>
      </c>
      <c r="E3577" t="s">
        <v>145</v>
      </c>
    </row>
    <row r="3578" spans="1:14" hidden="1">
      <c r="A3578">
        <v>3377235</v>
      </c>
      <c r="B3578" t="s">
        <v>1528</v>
      </c>
      <c r="C3578" s="3">
        <v>130498</v>
      </c>
      <c r="D3578">
        <v>58158</v>
      </c>
      <c r="E3578" t="s">
        <v>45</v>
      </c>
    </row>
    <row r="3579" spans="1:14" hidden="1">
      <c r="A3579">
        <v>145750</v>
      </c>
      <c r="B3579" t="s">
        <v>1527</v>
      </c>
      <c r="C3579" s="3">
        <v>130424</v>
      </c>
      <c r="D3579">
        <v>1383</v>
      </c>
      <c r="E3579" t="s">
        <v>66</v>
      </c>
    </row>
    <row r="3580" spans="1:14" hidden="1">
      <c r="A3580">
        <v>746979</v>
      </c>
      <c r="B3580" t="s">
        <v>1526</v>
      </c>
      <c r="C3580" s="3">
        <v>130412</v>
      </c>
      <c r="D3580">
        <v>30987</v>
      </c>
      <c r="E3580" t="s">
        <v>275</v>
      </c>
    </row>
    <row r="3581" spans="1:14" hidden="1">
      <c r="A3581">
        <v>853934</v>
      </c>
      <c r="B3581" t="s">
        <v>102</v>
      </c>
      <c r="C3581" s="3">
        <v>130397</v>
      </c>
      <c r="D3581">
        <v>17734</v>
      </c>
      <c r="E3581" t="s">
        <v>349</v>
      </c>
    </row>
    <row r="3582" spans="1:14" hidden="1">
      <c r="A3582">
        <v>659453</v>
      </c>
      <c r="B3582" t="s">
        <v>1525</v>
      </c>
      <c r="C3582" s="3">
        <v>130244</v>
      </c>
      <c r="D3582">
        <v>16187</v>
      </c>
      <c r="E3582" t="s">
        <v>136</v>
      </c>
    </row>
    <row r="3583" spans="1:14" hidden="1">
      <c r="A3583">
        <v>586960</v>
      </c>
      <c r="B3583" t="s">
        <v>98</v>
      </c>
      <c r="C3583" s="3">
        <v>130220</v>
      </c>
      <c r="D3583">
        <v>10345</v>
      </c>
      <c r="E3583" t="s">
        <v>141</v>
      </c>
    </row>
    <row r="3584" spans="1:14" hidden="1">
      <c r="A3584">
        <v>613978</v>
      </c>
      <c r="B3584" t="s">
        <v>1524</v>
      </c>
      <c r="C3584" s="3">
        <v>130060</v>
      </c>
      <c r="D3584">
        <v>31083</v>
      </c>
      <c r="E3584" t="s">
        <v>390</v>
      </c>
    </row>
    <row r="3585" spans="1:5" hidden="1">
      <c r="A3585">
        <v>3633016</v>
      </c>
      <c r="B3585" t="s">
        <v>1523</v>
      </c>
      <c r="C3585" s="3">
        <v>129964</v>
      </c>
      <c r="D3585">
        <v>58636</v>
      </c>
      <c r="E3585" t="s">
        <v>84</v>
      </c>
    </row>
    <row r="3586" spans="1:5" hidden="1">
      <c r="A3586">
        <v>1006157</v>
      </c>
      <c r="B3586" t="s">
        <v>1522</v>
      </c>
      <c r="C3586" s="3">
        <v>129859</v>
      </c>
      <c r="D3586">
        <v>8214</v>
      </c>
      <c r="E3586" t="s">
        <v>66</v>
      </c>
    </row>
    <row r="3587" spans="1:5" hidden="1">
      <c r="A3587">
        <v>807432</v>
      </c>
      <c r="B3587" t="s">
        <v>1521</v>
      </c>
      <c r="C3587" s="3">
        <v>129800</v>
      </c>
      <c r="D3587">
        <v>8028</v>
      </c>
      <c r="E3587" t="s">
        <v>79</v>
      </c>
    </row>
    <row r="3588" spans="1:5" hidden="1">
      <c r="A3588">
        <v>478140</v>
      </c>
      <c r="B3588" t="s">
        <v>1520</v>
      </c>
      <c r="C3588" s="3">
        <v>129716</v>
      </c>
      <c r="D3588">
        <v>10860</v>
      </c>
      <c r="E3588" t="s">
        <v>45</v>
      </c>
    </row>
    <row r="3589" spans="1:5" hidden="1">
      <c r="A3589">
        <v>414652</v>
      </c>
      <c r="B3589" t="s">
        <v>1519</v>
      </c>
      <c r="C3589" s="3">
        <v>129639</v>
      </c>
      <c r="D3589">
        <v>4769</v>
      </c>
      <c r="E3589" t="s">
        <v>52</v>
      </c>
    </row>
    <row r="3590" spans="1:5" hidden="1">
      <c r="A3590">
        <v>367178</v>
      </c>
      <c r="B3590" t="s">
        <v>1518</v>
      </c>
      <c r="C3590" s="3">
        <v>129517</v>
      </c>
      <c r="D3590">
        <v>32293</v>
      </c>
      <c r="E3590" t="s">
        <v>76</v>
      </c>
    </row>
    <row r="3591" spans="1:5" hidden="1">
      <c r="A3591">
        <v>782016</v>
      </c>
      <c r="B3591" t="s">
        <v>1517</v>
      </c>
      <c r="C3591" s="3">
        <v>129418</v>
      </c>
      <c r="D3591">
        <v>9315</v>
      </c>
      <c r="E3591" t="s">
        <v>139</v>
      </c>
    </row>
    <row r="3592" spans="1:5" hidden="1">
      <c r="A3592">
        <v>714839</v>
      </c>
      <c r="B3592" t="s">
        <v>1516</v>
      </c>
      <c r="C3592" s="3">
        <v>129396</v>
      </c>
      <c r="D3592">
        <v>22046</v>
      </c>
      <c r="E3592" t="s">
        <v>336</v>
      </c>
    </row>
    <row r="3593" spans="1:5" hidden="1">
      <c r="A3593">
        <v>266253</v>
      </c>
      <c r="B3593" t="s">
        <v>1515</v>
      </c>
      <c r="C3593" s="3">
        <v>129366</v>
      </c>
      <c r="D3593">
        <v>4061</v>
      </c>
      <c r="E3593" t="s">
        <v>68</v>
      </c>
    </row>
    <row r="3594" spans="1:5" hidden="1">
      <c r="A3594">
        <v>296474</v>
      </c>
      <c r="B3594" t="s">
        <v>1514</v>
      </c>
      <c r="C3594" s="3">
        <v>129347</v>
      </c>
      <c r="D3594">
        <v>29571</v>
      </c>
      <c r="E3594" t="s">
        <v>76</v>
      </c>
    </row>
    <row r="3595" spans="1:5" hidden="1">
      <c r="A3595">
        <v>956152</v>
      </c>
      <c r="B3595" t="s">
        <v>1513</v>
      </c>
      <c r="C3595" s="3">
        <v>129259</v>
      </c>
      <c r="D3595">
        <v>11462</v>
      </c>
      <c r="E3595" t="s">
        <v>71</v>
      </c>
    </row>
    <row r="3596" spans="1:5" hidden="1">
      <c r="A3596">
        <v>137456</v>
      </c>
      <c r="B3596" t="s">
        <v>1512</v>
      </c>
      <c r="C3596" s="3">
        <v>129248</v>
      </c>
      <c r="D3596">
        <v>11862</v>
      </c>
      <c r="E3596" t="s">
        <v>68</v>
      </c>
    </row>
    <row r="3597" spans="1:5" hidden="1">
      <c r="A3597">
        <v>2746245</v>
      </c>
      <c r="B3597" t="s">
        <v>1511</v>
      </c>
      <c r="C3597" s="3">
        <v>129242</v>
      </c>
      <c r="D3597">
        <v>34938</v>
      </c>
      <c r="E3597" t="s">
        <v>106</v>
      </c>
    </row>
    <row r="3598" spans="1:5" hidden="1">
      <c r="A3598">
        <v>738572</v>
      </c>
      <c r="B3598" t="s">
        <v>1510</v>
      </c>
      <c r="C3598" s="3">
        <v>129195</v>
      </c>
      <c r="D3598">
        <v>29926</v>
      </c>
      <c r="E3598" t="s">
        <v>41</v>
      </c>
    </row>
    <row r="3599" spans="1:5" hidden="1">
      <c r="A3599">
        <v>48440</v>
      </c>
      <c r="B3599" t="s">
        <v>1509</v>
      </c>
      <c r="C3599" s="3">
        <v>129175</v>
      </c>
      <c r="D3599">
        <v>9517</v>
      </c>
      <c r="E3599" t="s">
        <v>145</v>
      </c>
    </row>
    <row r="3600" spans="1:5" hidden="1">
      <c r="A3600">
        <v>675659</v>
      </c>
      <c r="B3600" t="s">
        <v>1508</v>
      </c>
      <c r="C3600" s="3">
        <v>129171</v>
      </c>
      <c r="D3600">
        <v>2057</v>
      </c>
      <c r="E3600" t="s">
        <v>136</v>
      </c>
    </row>
    <row r="3601" spans="1:5" hidden="1">
      <c r="A3601">
        <v>823638</v>
      </c>
      <c r="B3601" t="s">
        <v>1507</v>
      </c>
      <c r="C3601" s="3">
        <v>129070</v>
      </c>
      <c r="D3601">
        <v>15580</v>
      </c>
      <c r="E3601" t="s">
        <v>79</v>
      </c>
    </row>
    <row r="3602" spans="1:5" hidden="1">
      <c r="A3602">
        <v>986551</v>
      </c>
      <c r="B3602" t="s">
        <v>1506</v>
      </c>
      <c r="C3602" s="3">
        <v>128881</v>
      </c>
      <c r="D3602">
        <v>5180</v>
      </c>
      <c r="E3602" t="s">
        <v>66</v>
      </c>
    </row>
    <row r="3603" spans="1:5" hidden="1">
      <c r="A3603">
        <v>812379</v>
      </c>
      <c r="B3603" t="s">
        <v>1505</v>
      </c>
      <c r="C3603" s="3">
        <v>128825</v>
      </c>
      <c r="D3603">
        <v>30166</v>
      </c>
      <c r="E3603" t="s">
        <v>84</v>
      </c>
    </row>
    <row r="3604" spans="1:5" hidden="1">
      <c r="A3604">
        <v>206772</v>
      </c>
      <c r="B3604" t="s">
        <v>1504</v>
      </c>
      <c r="C3604" s="3">
        <v>128700</v>
      </c>
      <c r="D3604">
        <v>32277</v>
      </c>
      <c r="E3604" t="s">
        <v>384</v>
      </c>
    </row>
    <row r="3605" spans="1:5" hidden="1">
      <c r="A3605">
        <v>754536</v>
      </c>
      <c r="B3605" t="s">
        <v>1503</v>
      </c>
      <c r="C3605" s="3">
        <v>128641</v>
      </c>
      <c r="D3605">
        <v>17841</v>
      </c>
      <c r="E3605" t="s">
        <v>336</v>
      </c>
    </row>
    <row r="3606" spans="1:5" hidden="1">
      <c r="A3606">
        <v>879439</v>
      </c>
      <c r="B3606" t="s">
        <v>1502</v>
      </c>
      <c r="C3606" s="3">
        <v>128629</v>
      </c>
      <c r="D3606">
        <v>1380</v>
      </c>
      <c r="E3606" t="s">
        <v>336</v>
      </c>
    </row>
    <row r="3607" spans="1:5" hidden="1">
      <c r="A3607">
        <v>2747279</v>
      </c>
      <c r="B3607" t="s">
        <v>1501</v>
      </c>
      <c r="C3607" s="3">
        <v>128607</v>
      </c>
      <c r="D3607">
        <v>35060</v>
      </c>
      <c r="E3607" t="s">
        <v>76</v>
      </c>
    </row>
    <row r="3608" spans="1:5" hidden="1">
      <c r="A3608">
        <v>1493319</v>
      </c>
      <c r="B3608" t="s">
        <v>1500</v>
      </c>
      <c r="C3608" s="3">
        <v>128563</v>
      </c>
      <c r="D3608">
        <v>33103</v>
      </c>
      <c r="E3608" t="s">
        <v>384</v>
      </c>
    </row>
    <row r="3609" spans="1:5" hidden="1">
      <c r="A3609">
        <v>987848</v>
      </c>
      <c r="B3609" t="s">
        <v>102</v>
      </c>
      <c r="C3609" s="3">
        <v>128553</v>
      </c>
      <c r="D3609">
        <v>1839</v>
      </c>
      <c r="E3609" t="s">
        <v>41</v>
      </c>
    </row>
    <row r="3610" spans="1:5" hidden="1">
      <c r="A3610">
        <v>114251</v>
      </c>
      <c r="B3610" t="s">
        <v>1499</v>
      </c>
      <c r="C3610" s="3">
        <v>128295</v>
      </c>
      <c r="D3610">
        <v>10184</v>
      </c>
      <c r="E3610" t="s">
        <v>66</v>
      </c>
    </row>
    <row r="3611" spans="1:5" hidden="1">
      <c r="A3611">
        <v>3943210</v>
      </c>
      <c r="B3611" t="s">
        <v>1498</v>
      </c>
      <c r="C3611" s="3">
        <v>128227</v>
      </c>
      <c r="D3611">
        <v>58778</v>
      </c>
      <c r="E3611" t="s">
        <v>56</v>
      </c>
    </row>
    <row r="3612" spans="1:5" hidden="1">
      <c r="A3612">
        <v>239752</v>
      </c>
      <c r="B3612" t="s">
        <v>1497</v>
      </c>
      <c r="C3612" s="3">
        <v>128122</v>
      </c>
      <c r="D3612">
        <v>16859</v>
      </c>
      <c r="E3612" t="s">
        <v>43</v>
      </c>
    </row>
    <row r="3613" spans="1:5" hidden="1">
      <c r="A3613">
        <v>686758</v>
      </c>
      <c r="B3613" t="s">
        <v>1496</v>
      </c>
      <c r="C3613" s="3">
        <v>127889</v>
      </c>
      <c r="D3613">
        <v>11013</v>
      </c>
      <c r="E3613" t="s">
        <v>60</v>
      </c>
    </row>
    <row r="3614" spans="1:5" hidden="1">
      <c r="A3614">
        <v>411651</v>
      </c>
      <c r="B3614" t="s">
        <v>1495</v>
      </c>
      <c r="C3614" s="3">
        <v>127793</v>
      </c>
      <c r="D3614">
        <v>13662</v>
      </c>
      <c r="E3614" t="s">
        <v>43</v>
      </c>
    </row>
    <row r="3615" spans="1:5" hidden="1">
      <c r="A3615">
        <v>641449</v>
      </c>
      <c r="B3615" t="s">
        <v>1494</v>
      </c>
      <c r="C3615" s="3">
        <v>127778</v>
      </c>
      <c r="D3615">
        <v>2753</v>
      </c>
      <c r="E3615" t="s">
        <v>139</v>
      </c>
    </row>
    <row r="3616" spans="1:5" hidden="1">
      <c r="A3616">
        <v>142049</v>
      </c>
      <c r="B3616" t="s">
        <v>1493</v>
      </c>
      <c r="C3616" s="3">
        <v>127660</v>
      </c>
      <c r="D3616">
        <v>13816</v>
      </c>
      <c r="E3616" t="s">
        <v>47</v>
      </c>
    </row>
    <row r="3617" spans="1:14" hidden="1">
      <c r="A3617">
        <v>297051</v>
      </c>
      <c r="B3617" t="s">
        <v>1492</v>
      </c>
      <c r="C3617" s="3">
        <v>127607</v>
      </c>
      <c r="D3617">
        <v>18019</v>
      </c>
      <c r="E3617" t="s">
        <v>52</v>
      </c>
    </row>
    <row r="3618" spans="1:14" hidden="1">
      <c r="A3618">
        <v>291059</v>
      </c>
      <c r="B3618" t="s">
        <v>1491</v>
      </c>
      <c r="C3618" s="3">
        <v>127533</v>
      </c>
      <c r="D3618">
        <v>10674</v>
      </c>
      <c r="E3618" t="s">
        <v>68</v>
      </c>
    </row>
    <row r="3619" spans="1:14" hidden="1">
      <c r="A3619">
        <v>821157</v>
      </c>
      <c r="B3619" t="s">
        <v>1490</v>
      </c>
      <c r="C3619" s="3">
        <v>127465</v>
      </c>
      <c r="D3619">
        <v>10236</v>
      </c>
      <c r="E3619" t="s">
        <v>136</v>
      </c>
    </row>
    <row r="3620" spans="1:14" hidden="1">
      <c r="A3620">
        <v>394156</v>
      </c>
      <c r="B3620" t="s">
        <v>1489</v>
      </c>
      <c r="C3620" s="3">
        <v>127375</v>
      </c>
      <c r="D3620">
        <v>4196</v>
      </c>
      <c r="E3620" t="s">
        <v>68</v>
      </c>
    </row>
    <row r="3621" spans="1:14" hidden="1">
      <c r="A3621">
        <v>3393851</v>
      </c>
      <c r="B3621" t="s">
        <v>1488</v>
      </c>
      <c r="C3621" s="3">
        <v>127167</v>
      </c>
      <c r="D3621">
        <v>58079</v>
      </c>
      <c r="E3621" t="s">
        <v>175</v>
      </c>
    </row>
    <row r="3622" spans="1:14" hidden="1">
      <c r="A3622">
        <v>366247</v>
      </c>
      <c r="B3622" t="s">
        <v>1487</v>
      </c>
      <c r="C3622" s="3">
        <v>127155</v>
      </c>
      <c r="D3622">
        <v>969</v>
      </c>
      <c r="E3622" t="s">
        <v>47</v>
      </c>
      <c r="N3622" t="s">
        <v>1486</v>
      </c>
    </row>
    <row r="3623" spans="1:14" hidden="1">
      <c r="A3623">
        <v>629148</v>
      </c>
      <c r="B3623" t="s">
        <v>1485</v>
      </c>
      <c r="C3623" s="3">
        <v>126948</v>
      </c>
      <c r="D3623">
        <v>105</v>
      </c>
      <c r="E3623" t="s">
        <v>131</v>
      </c>
      <c r="N3623" s="24" t="s">
        <v>192</v>
      </c>
    </row>
    <row r="3624" spans="1:14" hidden="1">
      <c r="A3624">
        <v>2107341</v>
      </c>
      <c r="B3624" t="s">
        <v>1484</v>
      </c>
      <c r="C3624" s="3">
        <v>126948</v>
      </c>
      <c r="D3624">
        <v>33832</v>
      </c>
      <c r="E3624" t="s">
        <v>71</v>
      </c>
    </row>
    <row r="3625" spans="1:14" hidden="1">
      <c r="A3625">
        <v>595337</v>
      </c>
      <c r="B3625" t="s">
        <v>1483</v>
      </c>
      <c r="C3625" s="3">
        <v>126762</v>
      </c>
      <c r="D3625">
        <v>26021</v>
      </c>
      <c r="E3625" t="s">
        <v>84</v>
      </c>
    </row>
    <row r="3626" spans="1:14" hidden="1">
      <c r="A3626">
        <v>631039</v>
      </c>
      <c r="B3626" t="s">
        <v>1482</v>
      </c>
      <c r="C3626" s="3">
        <v>126663</v>
      </c>
      <c r="D3626">
        <v>10055</v>
      </c>
      <c r="E3626" t="s">
        <v>79</v>
      </c>
    </row>
    <row r="3627" spans="1:14" hidden="1">
      <c r="A3627">
        <v>2953418</v>
      </c>
      <c r="B3627" t="s">
        <v>1481</v>
      </c>
      <c r="C3627" s="3">
        <v>126579</v>
      </c>
      <c r="D3627">
        <v>35430</v>
      </c>
      <c r="E3627" t="s">
        <v>349</v>
      </c>
    </row>
    <row r="3628" spans="1:14" hidden="1">
      <c r="A3628">
        <v>619859</v>
      </c>
      <c r="B3628" t="s">
        <v>1480</v>
      </c>
      <c r="C3628" s="3">
        <v>126417</v>
      </c>
      <c r="D3628">
        <v>1639</v>
      </c>
      <c r="E3628" t="s">
        <v>71</v>
      </c>
    </row>
    <row r="3629" spans="1:14" hidden="1">
      <c r="A3629">
        <v>248352</v>
      </c>
      <c r="B3629" t="s">
        <v>1479</v>
      </c>
      <c r="C3629" s="3">
        <v>126308</v>
      </c>
      <c r="D3629">
        <v>1983</v>
      </c>
      <c r="E3629" t="s">
        <v>43</v>
      </c>
    </row>
    <row r="3630" spans="1:14" hidden="1">
      <c r="A3630">
        <v>3485215</v>
      </c>
      <c r="B3630" t="s">
        <v>1478</v>
      </c>
      <c r="C3630" s="3">
        <v>126245</v>
      </c>
      <c r="D3630">
        <v>58450</v>
      </c>
      <c r="E3630" t="s">
        <v>141</v>
      </c>
    </row>
    <row r="3631" spans="1:14" hidden="1">
      <c r="A3631">
        <v>770451</v>
      </c>
      <c r="B3631" t="s">
        <v>1477</v>
      </c>
      <c r="C3631" s="3">
        <v>126237</v>
      </c>
      <c r="D3631">
        <v>13382</v>
      </c>
      <c r="E3631" t="s">
        <v>66</v>
      </c>
    </row>
    <row r="3632" spans="1:14" hidden="1">
      <c r="A3632">
        <v>329149</v>
      </c>
      <c r="B3632" t="s">
        <v>1476</v>
      </c>
      <c r="C3632" s="3">
        <v>126076</v>
      </c>
      <c r="D3632">
        <v>16547</v>
      </c>
      <c r="E3632" t="s">
        <v>47</v>
      </c>
    </row>
    <row r="3633" spans="1:5" hidden="1">
      <c r="A3633">
        <v>2726050</v>
      </c>
      <c r="B3633" t="s">
        <v>1475</v>
      </c>
      <c r="C3633" s="3">
        <v>125842</v>
      </c>
      <c r="D3633">
        <v>34995</v>
      </c>
      <c r="E3633" t="s">
        <v>43</v>
      </c>
    </row>
    <row r="3634" spans="1:5" hidden="1">
      <c r="A3634">
        <v>905673</v>
      </c>
      <c r="B3634" t="s">
        <v>1474</v>
      </c>
      <c r="C3634" s="3">
        <v>125637</v>
      </c>
      <c r="D3634">
        <v>30976</v>
      </c>
      <c r="E3634" t="s">
        <v>36</v>
      </c>
    </row>
    <row r="3635" spans="1:5" hidden="1">
      <c r="A3635">
        <v>742355</v>
      </c>
      <c r="B3635" t="s">
        <v>1473</v>
      </c>
      <c r="C3635" s="3">
        <v>125598</v>
      </c>
      <c r="D3635">
        <v>8267</v>
      </c>
      <c r="E3635" t="s">
        <v>71</v>
      </c>
    </row>
    <row r="3636" spans="1:5" hidden="1">
      <c r="A3636">
        <v>5192496</v>
      </c>
      <c r="B3636" t="s">
        <v>1472</v>
      </c>
      <c r="C3636" s="3">
        <v>125421</v>
      </c>
      <c r="D3636">
        <v>59099</v>
      </c>
      <c r="E3636" t="s">
        <v>384</v>
      </c>
    </row>
    <row r="3637" spans="1:5" hidden="1">
      <c r="A3637">
        <v>3303944</v>
      </c>
      <c r="B3637" t="s">
        <v>1471</v>
      </c>
      <c r="C3637" s="3">
        <v>125388</v>
      </c>
      <c r="D3637">
        <v>57872</v>
      </c>
      <c r="E3637" t="s">
        <v>1470</v>
      </c>
    </row>
    <row r="3638" spans="1:5" hidden="1">
      <c r="A3638">
        <v>792640</v>
      </c>
      <c r="B3638" t="s">
        <v>860</v>
      </c>
      <c r="C3638" s="3">
        <v>125311</v>
      </c>
      <c r="D3638">
        <v>14773</v>
      </c>
      <c r="E3638" t="s">
        <v>47</v>
      </c>
    </row>
    <row r="3639" spans="1:5" hidden="1">
      <c r="A3639">
        <v>651952</v>
      </c>
      <c r="B3639" t="s">
        <v>1469</v>
      </c>
      <c r="C3639" s="3">
        <v>125147</v>
      </c>
      <c r="D3639">
        <v>3179</v>
      </c>
      <c r="E3639" t="s">
        <v>141</v>
      </c>
    </row>
    <row r="3640" spans="1:5" hidden="1">
      <c r="A3640">
        <v>460770</v>
      </c>
      <c r="B3640" t="s">
        <v>859</v>
      </c>
      <c r="C3640" s="3">
        <v>125108</v>
      </c>
      <c r="D3640">
        <v>26798</v>
      </c>
      <c r="E3640" t="s">
        <v>54</v>
      </c>
    </row>
    <row r="3641" spans="1:5" hidden="1">
      <c r="A3641">
        <v>761954</v>
      </c>
      <c r="B3641" t="s">
        <v>1468</v>
      </c>
      <c r="C3641" s="3">
        <v>124911</v>
      </c>
      <c r="D3641">
        <v>15480</v>
      </c>
      <c r="E3641" t="s">
        <v>141</v>
      </c>
    </row>
    <row r="3642" spans="1:5" hidden="1">
      <c r="A3642">
        <v>3051432</v>
      </c>
      <c r="B3642" t="s">
        <v>1467</v>
      </c>
      <c r="C3642" s="3">
        <v>124854</v>
      </c>
      <c r="D3642">
        <v>57254</v>
      </c>
      <c r="E3642" t="s">
        <v>696</v>
      </c>
    </row>
    <row r="3643" spans="1:5" hidden="1">
      <c r="A3643">
        <v>703039</v>
      </c>
      <c r="B3643" t="s">
        <v>1466</v>
      </c>
      <c r="C3643" s="3">
        <v>124815</v>
      </c>
      <c r="D3643">
        <v>11445</v>
      </c>
      <c r="E3643" t="s">
        <v>106</v>
      </c>
    </row>
    <row r="3644" spans="1:5" hidden="1">
      <c r="A3644">
        <v>379470</v>
      </c>
      <c r="B3644" t="s">
        <v>1465</v>
      </c>
      <c r="C3644" s="3">
        <v>124781</v>
      </c>
      <c r="D3644">
        <v>26450</v>
      </c>
      <c r="E3644" t="s">
        <v>454</v>
      </c>
    </row>
    <row r="3645" spans="1:5" hidden="1">
      <c r="A3645">
        <v>942258</v>
      </c>
      <c r="B3645" t="s">
        <v>1464</v>
      </c>
      <c r="C3645" s="3">
        <v>124764</v>
      </c>
      <c r="D3645">
        <v>17733</v>
      </c>
      <c r="E3645" t="s">
        <v>66</v>
      </c>
    </row>
    <row r="3646" spans="1:5" hidden="1">
      <c r="A3646">
        <v>201254</v>
      </c>
      <c r="B3646" t="s">
        <v>1463</v>
      </c>
      <c r="C3646" s="3">
        <v>124628</v>
      </c>
      <c r="D3646">
        <v>8205</v>
      </c>
      <c r="E3646" t="s">
        <v>66</v>
      </c>
    </row>
    <row r="3647" spans="1:5" hidden="1">
      <c r="A3647">
        <v>180845</v>
      </c>
      <c r="B3647" t="s">
        <v>1462</v>
      </c>
      <c r="C3647" s="3">
        <v>124415</v>
      </c>
      <c r="D3647">
        <v>10788</v>
      </c>
      <c r="E3647" t="s">
        <v>45</v>
      </c>
    </row>
    <row r="3648" spans="1:5" hidden="1">
      <c r="A3648">
        <v>176642</v>
      </c>
      <c r="B3648" t="s">
        <v>1461</v>
      </c>
      <c r="C3648" s="3">
        <v>124396</v>
      </c>
      <c r="D3648">
        <v>4398</v>
      </c>
      <c r="E3648" t="s">
        <v>41</v>
      </c>
    </row>
    <row r="3649" spans="1:15" hidden="1">
      <c r="A3649">
        <v>113030</v>
      </c>
      <c r="B3649" t="s">
        <v>119</v>
      </c>
      <c r="C3649" s="3">
        <v>124381</v>
      </c>
      <c r="D3649">
        <v>19720</v>
      </c>
      <c r="E3649" t="s">
        <v>79</v>
      </c>
    </row>
    <row r="3650" spans="1:15" hidden="1">
      <c r="A3650">
        <v>2598396</v>
      </c>
      <c r="B3650" t="s">
        <v>1460</v>
      </c>
      <c r="C3650" s="3">
        <v>124294</v>
      </c>
      <c r="D3650">
        <v>34526</v>
      </c>
      <c r="E3650" t="s">
        <v>45</v>
      </c>
    </row>
    <row r="3651" spans="1:15" hidden="1">
      <c r="A3651">
        <v>819172</v>
      </c>
      <c r="B3651" t="s">
        <v>654</v>
      </c>
      <c r="C3651" s="3">
        <v>124218</v>
      </c>
      <c r="D3651">
        <v>29975</v>
      </c>
      <c r="E3651" t="s">
        <v>76</v>
      </c>
    </row>
    <row r="3652" spans="1:15" hidden="1">
      <c r="A3652">
        <v>972143</v>
      </c>
      <c r="B3652" t="s">
        <v>1459</v>
      </c>
      <c r="C3652" s="3">
        <v>124208</v>
      </c>
      <c r="D3652">
        <v>18518</v>
      </c>
      <c r="E3652" t="s">
        <v>47</v>
      </c>
    </row>
    <row r="3653" spans="1:15" hidden="1">
      <c r="A3653">
        <v>942539</v>
      </c>
      <c r="B3653" t="s">
        <v>1458</v>
      </c>
      <c r="C3653" s="3">
        <v>124186</v>
      </c>
      <c r="D3653">
        <v>22756</v>
      </c>
      <c r="E3653" t="s">
        <v>175</v>
      </c>
    </row>
    <row r="3654" spans="1:15" hidden="1">
      <c r="A3654">
        <v>748441</v>
      </c>
      <c r="B3654" t="s">
        <v>1457</v>
      </c>
      <c r="C3654" s="3">
        <v>124134</v>
      </c>
      <c r="D3654">
        <v>81</v>
      </c>
      <c r="E3654" t="s">
        <v>131</v>
      </c>
      <c r="N3654" s="24" t="s">
        <v>192</v>
      </c>
    </row>
    <row r="3655" spans="1:15" hidden="1">
      <c r="A3655">
        <v>385350</v>
      </c>
      <c r="B3655" t="s">
        <v>1456</v>
      </c>
      <c r="C3655" s="3">
        <v>124123</v>
      </c>
      <c r="D3655">
        <v>12349</v>
      </c>
      <c r="E3655" t="s">
        <v>145</v>
      </c>
    </row>
    <row r="3656" spans="1:15" hidden="1">
      <c r="A3656">
        <v>115146</v>
      </c>
      <c r="B3656" t="s">
        <v>1455</v>
      </c>
      <c r="C3656" s="3">
        <v>124037</v>
      </c>
      <c r="D3656">
        <v>17259</v>
      </c>
      <c r="E3656" t="s">
        <v>47</v>
      </c>
    </row>
    <row r="3657" spans="1:15" hidden="1">
      <c r="A3657">
        <v>575955</v>
      </c>
      <c r="B3657" t="s">
        <v>1454</v>
      </c>
      <c r="C3657" s="3">
        <v>123805</v>
      </c>
      <c r="D3657">
        <v>1970</v>
      </c>
      <c r="E3657" t="s">
        <v>71</v>
      </c>
    </row>
    <row r="3658" spans="1:15" hidden="1">
      <c r="A3658">
        <v>384830</v>
      </c>
      <c r="B3658" t="s">
        <v>176</v>
      </c>
      <c r="C3658" s="3">
        <v>123775</v>
      </c>
      <c r="D3658">
        <v>16417</v>
      </c>
      <c r="E3658" t="s">
        <v>336</v>
      </c>
    </row>
    <row r="3659" spans="1:15" hidden="1">
      <c r="A3659">
        <v>215354</v>
      </c>
      <c r="B3659" t="s">
        <v>1453</v>
      </c>
      <c r="C3659" s="3">
        <v>123541</v>
      </c>
      <c r="D3659">
        <v>19200</v>
      </c>
      <c r="E3659" t="s">
        <v>71</v>
      </c>
    </row>
    <row r="3660" spans="1:15" hidden="1">
      <c r="A3660">
        <v>211114</v>
      </c>
      <c r="B3660" t="s">
        <v>1452</v>
      </c>
      <c r="C3660" s="3">
        <v>123532</v>
      </c>
      <c r="D3660">
        <v>281</v>
      </c>
      <c r="E3660" t="s">
        <v>139</v>
      </c>
      <c r="N3660" t="s">
        <v>256</v>
      </c>
      <c r="O3660" t="s">
        <v>1451</v>
      </c>
    </row>
    <row r="3661" spans="1:15" hidden="1">
      <c r="A3661">
        <v>3025929</v>
      </c>
      <c r="B3661" t="s">
        <v>1450</v>
      </c>
      <c r="C3661" s="3">
        <v>123379</v>
      </c>
      <c r="D3661">
        <v>57192</v>
      </c>
      <c r="E3661" t="s">
        <v>474</v>
      </c>
    </row>
    <row r="3662" spans="1:15" hidden="1">
      <c r="A3662">
        <v>158376</v>
      </c>
      <c r="B3662" t="s">
        <v>1449</v>
      </c>
      <c r="C3662" s="3">
        <v>123348</v>
      </c>
      <c r="D3662">
        <v>28769</v>
      </c>
      <c r="E3662" t="s">
        <v>41</v>
      </c>
    </row>
    <row r="3663" spans="1:15" hidden="1">
      <c r="A3663">
        <v>132451</v>
      </c>
      <c r="B3663" t="s">
        <v>1448</v>
      </c>
      <c r="C3663" s="3">
        <v>123306</v>
      </c>
      <c r="D3663">
        <v>4722</v>
      </c>
      <c r="E3663" t="s">
        <v>52</v>
      </c>
    </row>
    <row r="3664" spans="1:15" hidden="1">
      <c r="A3664">
        <v>374774</v>
      </c>
      <c r="B3664" t="s">
        <v>1447</v>
      </c>
      <c r="C3664" s="3">
        <v>123250</v>
      </c>
      <c r="D3664">
        <v>33026</v>
      </c>
      <c r="E3664" t="s">
        <v>349</v>
      </c>
    </row>
    <row r="3665" spans="1:5" hidden="1">
      <c r="A3665">
        <v>327220</v>
      </c>
      <c r="B3665" t="s">
        <v>119</v>
      </c>
      <c r="C3665" s="3">
        <v>123247</v>
      </c>
      <c r="D3665">
        <v>8647</v>
      </c>
      <c r="E3665" t="s">
        <v>76</v>
      </c>
    </row>
    <row r="3666" spans="1:5" hidden="1">
      <c r="A3666">
        <v>4231</v>
      </c>
      <c r="B3666" t="s">
        <v>44</v>
      </c>
      <c r="C3666" s="3">
        <v>123204</v>
      </c>
      <c r="D3666">
        <v>16440</v>
      </c>
      <c r="E3666" t="s">
        <v>79</v>
      </c>
    </row>
    <row r="3667" spans="1:5" hidden="1">
      <c r="A3667">
        <v>108072</v>
      </c>
      <c r="B3667" t="s">
        <v>1446</v>
      </c>
      <c r="C3667" s="3">
        <v>123173</v>
      </c>
      <c r="D3667">
        <v>29696</v>
      </c>
      <c r="E3667" t="s">
        <v>197</v>
      </c>
    </row>
    <row r="3668" spans="1:5" hidden="1">
      <c r="A3668">
        <v>729057</v>
      </c>
      <c r="B3668" t="s">
        <v>1445</v>
      </c>
      <c r="C3668" s="3">
        <v>123049</v>
      </c>
      <c r="D3668">
        <v>10194</v>
      </c>
      <c r="E3668" t="s">
        <v>66</v>
      </c>
    </row>
    <row r="3669" spans="1:5" hidden="1">
      <c r="A3669">
        <v>658474</v>
      </c>
      <c r="B3669" t="s">
        <v>1444</v>
      </c>
      <c r="C3669" s="3">
        <v>122956</v>
      </c>
      <c r="D3669">
        <v>28103</v>
      </c>
      <c r="E3669" t="s">
        <v>45</v>
      </c>
    </row>
    <row r="3670" spans="1:5" hidden="1">
      <c r="A3670">
        <v>800442</v>
      </c>
      <c r="B3670" t="s">
        <v>1443</v>
      </c>
      <c r="C3670" s="3">
        <v>122938</v>
      </c>
      <c r="D3670">
        <v>12207</v>
      </c>
      <c r="E3670" t="s">
        <v>106</v>
      </c>
    </row>
    <row r="3671" spans="1:5" hidden="1">
      <c r="A3671">
        <v>801056</v>
      </c>
      <c r="B3671" t="s">
        <v>88</v>
      </c>
      <c r="C3671" s="3">
        <v>122918</v>
      </c>
      <c r="D3671">
        <v>13883</v>
      </c>
      <c r="E3671" t="s">
        <v>52</v>
      </c>
    </row>
    <row r="3672" spans="1:5" hidden="1">
      <c r="A3672">
        <v>502559</v>
      </c>
      <c r="B3672" t="s">
        <v>1442</v>
      </c>
      <c r="C3672" s="3">
        <v>122893</v>
      </c>
      <c r="D3672">
        <v>11259</v>
      </c>
      <c r="E3672" t="s">
        <v>129</v>
      </c>
    </row>
    <row r="3673" spans="1:5" hidden="1">
      <c r="A3673">
        <v>45430</v>
      </c>
      <c r="B3673" t="s">
        <v>1441</v>
      </c>
      <c r="C3673" s="3">
        <v>122569</v>
      </c>
      <c r="D3673">
        <v>22070</v>
      </c>
      <c r="E3673" t="s">
        <v>175</v>
      </c>
    </row>
    <row r="3674" spans="1:5" hidden="1">
      <c r="A3674">
        <v>259956</v>
      </c>
      <c r="B3674" t="s">
        <v>1440</v>
      </c>
      <c r="C3674" s="3">
        <v>122567</v>
      </c>
      <c r="D3674">
        <v>13249</v>
      </c>
      <c r="E3674" t="s">
        <v>474</v>
      </c>
    </row>
    <row r="3675" spans="1:5" hidden="1">
      <c r="A3675">
        <v>171656</v>
      </c>
      <c r="B3675" t="s">
        <v>1439</v>
      </c>
      <c r="C3675" s="3">
        <v>122541</v>
      </c>
      <c r="D3675">
        <v>17369</v>
      </c>
      <c r="E3675" t="s">
        <v>52</v>
      </c>
    </row>
    <row r="3676" spans="1:5" hidden="1">
      <c r="A3676">
        <v>2805928</v>
      </c>
      <c r="B3676" t="s">
        <v>1438</v>
      </c>
      <c r="C3676" s="3">
        <v>122409</v>
      </c>
      <c r="D3676">
        <v>35056</v>
      </c>
      <c r="E3676" t="s">
        <v>349</v>
      </c>
    </row>
    <row r="3677" spans="1:5" hidden="1">
      <c r="A3677">
        <v>758842</v>
      </c>
      <c r="B3677" t="s">
        <v>212</v>
      </c>
      <c r="C3677" s="3">
        <v>122404</v>
      </c>
      <c r="D3677">
        <v>10125</v>
      </c>
      <c r="E3677" t="s">
        <v>47</v>
      </c>
    </row>
    <row r="3678" spans="1:5" hidden="1">
      <c r="A3678">
        <v>353546</v>
      </c>
      <c r="B3678" t="s">
        <v>1437</v>
      </c>
      <c r="C3678" s="3">
        <v>122346</v>
      </c>
      <c r="D3678">
        <v>3749</v>
      </c>
      <c r="E3678" t="s">
        <v>45</v>
      </c>
    </row>
    <row r="3679" spans="1:5" hidden="1">
      <c r="A3679">
        <v>2621940</v>
      </c>
      <c r="B3679" t="s">
        <v>1149</v>
      </c>
      <c r="C3679" s="3">
        <v>122282</v>
      </c>
      <c r="D3679">
        <v>34666</v>
      </c>
      <c r="E3679" t="s">
        <v>52</v>
      </c>
    </row>
    <row r="3680" spans="1:5" hidden="1">
      <c r="A3680">
        <v>597658</v>
      </c>
      <c r="B3680" t="s">
        <v>1436</v>
      </c>
      <c r="C3680" s="3">
        <v>122082</v>
      </c>
      <c r="D3680">
        <v>8317</v>
      </c>
      <c r="E3680" t="s">
        <v>60</v>
      </c>
    </row>
    <row r="3681" spans="1:5" hidden="1">
      <c r="A3681">
        <v>2963275</v>
      </c>
      <c r="B3681" t="s">
        <v>1435</v>
      </c>
      <c r="C3681" s="3">
        <v>122043</v>
      </c>
      <c r="D3681">
        <v>57137</v>
      </c>
      <c r="E3681" t="s">
        <v>912</v>
      </c>
    </row>
    <row r="3682" spans="1:5" hidden="1">
      <c r="A3682">
        <v>833758</v>
      </c>
      <c r="B3682" t="s">
        <v>1434</v>
      </c>
      <c r="C3682" s="3">
        <v>121971</v>
      </c>
      <c r="D3682">
        <v>25851</v>
      </c>
      <c r="E3682" t="s">
        <v>52</v>
      </c>
    </row>
    <row r="3683" spans="1:5" hidden="1">
      <c r="A3683">
        <v>178244</v>
      </c>
      <c r="B3683" t="s">
        <v>1433</v>
      </c>
      <c r="C3683" s="3">
        <v>121869</v>
      </c>
      <c r="D3683">
        <v>14415</v>
      </c>
      <c r="E3683" t="s">
        <v>47</v>
      </c>
    </row>
    <row r="3684" spans="1:5" hidden="1">
      <c r="A3684">
        <v>765354</v>
      </c>
      <c r="B3684" t="s">
        <v>1432</v>
      </c>
      <c r="C3684" s="3">
        <v>121851</v>
      </c>
      <c r="D3684">
        <v>1937</v>
      </c>
      <c r="E3684" t="s">
        <v>71</v>
      </c>
    </row>
    <row r="3685" spans="1:5" hidden="1">
      <c r="A3685">
        <v>112332</v>
      </c>
      <c r="B3685" t="s">
        <v>1431</v>
      </c>
      <c r="C3685" s="3">
        <v>121847</v>
      </c>
      <c r="D3685">
        <v>2804</v>
      </c>
      <c r="E3685" t="s">
        <v>84</v>
      </c>
    </row>
    <row r="3686" spans="1:5" hidden="1">
      <c r="A3686">
        <v>720344</v>
      </c>
      <c r="B3686" t="s">
        <v>1430</v>
      </c>
      <c r="C3686" s="3">
        <v>121448</v>
      </c>
      <c r="D3686">
        <v>13167</v>
      </c>
      <c r="E3686" t="s">
        <v>139</v>
      </c>
    </row>
    <row r="3687" spans="1:5" hidden="1">
      <c r="A3687">
        <v>907444</v>
      </c>
      <c r="B3687" t="s">
        <v>1429</v>
      </c>
      <c r="C3687" s="3">
        <v>121428</v>
      </c>
      <c r="D3687">
        <v>2735</v>
      </c>
      <c r="E3687" t="s">
        <v>139</v>
      </c>
    </row>
    <row r="3688" spans="1:5" hidden="1">
      <c r="A3688">
        <v>901974</v>
      </c>
      <c r="B3688" t="s">
        <v>1428</v>
      </c>
      <c r="C3688" s="3">
        <v>121368</v>
      </c>
      <c r="D3688">
        <v>27727</v>
      </c>
      <c r="E3688" t="s">
        <v>52</v>
      </c>
    </row>
    <row r="3689" spans="1:5" hidden="1">
      <c r="A3689">
        <v>565536</v>
      </c>
      <c r="B3689" t="s">
        <v>1427</v>
      </c>
      <c r="C3689" s="3">
        <v>121267</v>
      </c>
      <c r="D3689">
        <v>17241</v>
      </c>
      <c r="E3689" t="s">
        <v>45</v>
      </c>
    </row>
    <row r="3690" spans="1:5" hidden="1">
      <c r="A3690">
        <v>30650</v>
      </c>
      <c r="B3690" t="s">
        <v>1426</v>
      </c>
      <c r="C3690" s="3">
        <v>121187</v>
      </c>
      <c r="D3690">
        <v>8193</v>
      </c>
      <c r="E3690" t="s">
        <v>66</v>
      </c>
    </row>
    <row r="3691" spans="1:5" hidden="1">
      <c r="A3691">
        <v>3224478</v>
      </c>
      <c r="B3691" t="s">
        <v>1425</v>
      </c>
      <c r="C3691" s="3">
        <v>121031</v>
      </c>
      <c r="D3691">
        <v>57656</v>
      </c>
      <c r="E3691" t="s">
        <v>175</v>
      </c>
    </row>
    <row r="3692" spans="1:5" hidden="1">
      <c r="A3692">
        <v>149150</v>
      </c>
      <c r="B3692" t="s">
        <v>154</v>
      </c>
      <c r="C3692" s="3">
        <v>121013</v>
      </c>
      <c r="D3692">
        <v>2467</v>
      </c>
      <c r="E3692" t="s">
        <v>145</v>
      </c>
    </row>
    <row r="3693" spans="1:5" hidden="1">
      <c r="A3693">
        <v>504142</v>
      </c>
      <c r="B3693" t="s">
        <v>1424</v>
      </c>
      <c r="C3693" s="3">
        <v>120965</v>
      </c>
      <c r="D3693">
        <v>15546</v>
      </c>
      <c r="E3693" t="s">
        <v>71</v>
      </c>
    </row>
    <row r="3694" spans="1:5" hidden="1">
      <c r="A3694">
        <v>357151</v>
      </c>
      <c r="B3694" t="s">
        <v>1423</v>
      </c>
      <c r="C3694" s="3">
        <v>120893</v>
      </c>
      <c r="D3694">
        <v>10916</v>
      </c>
      <c r="E3694" t="s">
        <v>52</v>
      </c>
    </row>
    <row r="3695" spans="1:5" hidden="1">
      <c r="A3695">
        <v>368054</v>
      </c>
      <c r="B3695" t="s">
        <v>1422</v>
      </c>
      <c r="C3695" s="3">
        <v>120650</v>
      </c>
      <c r="D3695">
        <v>3327</v>
      </c>
      <c r="E3695" t="s">
        <v>141</v>
      </c>
    </row>
    <row r="3696" spans="1:5" hidden="1">
      <c r="A3696">
        <v>280138</v>
      </c>
      <c r="B3696" t="s">
        <v>1421</v>
      </c>
      <c r="C3696" s="3">
        <v>120538</v>
      </c>
      <c r="D3696">
        <v>21526</v>
      </c>
      <c r="E3696" t="s">
        <v>79</v>
      </c>
    </row>
    <row r="3697" spans="1:14" hidden="1">
      <c r="A3697">
        <v>276551</v>
      </c>
      <c r="B3697" t="s">
        <v>1420</v>
      </c>
      <c r="C3697" s="3">
        <v>120337</v>
      </c>
      <c r="D3697">
        <v>3029</v>
      </c>
      <c r="E3697" t="s">
        <v>129</v>
      </c>
    </row>
    <row r="3698" spans="1:14" hidden="1">
      <c r="A3698">
        <v>516154</v>
      </c>
      <c r="B3698" t="s">
        <v>44</v>
      </c>
      <c r="C3698" s="3">
        <v>120336</v>
      </c>
      <c r="D3698">
        <v>14275</v>
      </c>
      <c r="E3698" t="s">
        <v>43</v>
      </c>
    </row>
    <row r="3699" spans="1:14" hidden="1">
      <c r="A3699">
        <v>427858</v>
      </c>
      <c r="B3699" t="s">
        <v>1419</v>
      </c>
      <c r="C3699" s="3">
        <v>120268</v>
      </c>
      <c r="D3699">
        <v>23404</v>
      </c>
      <c r="E3699" t="s">
        <v>129</v>
      </c>
    </row>
    <row r="3700" spans="1:14" hidden="1">
      <c r="A3700">
        <v>657178</v>
      </c>
      <c r="B3700" t="s">
        <v>1418</v>
      </c>
      <c r="C3700" s="3">
        <v>120170</v>
      </c>
      <c r="D3700">
        <v>30072</v>
      </c>
      <c r="E3700" t="s">
        <v>1073</v>
      </c>
    </row>
    <row r="3701" spans="1:14" hidden="1">
      <c r="A3701">
        <v>725741</v>
      </c>
      <c r="B3701" t="s">
        <v>1417</v>
      </c>
      <c r="C3701" s="3">
        <v>120102</v>
      </c>
      <c r="D3701">
        <v>321</v>
      </c>
      <c r="E3701" t="s">
        <v>106</v>
      </c>
      <c r="N3701" t="s">
        <v>192</v>
      </c>
    </row>
    <row r="3702" spans="1:14" hidden="1">
      <c r="A3702">
        <v>193162</v>
      </c>
      <c r="B3702" t="s">
        <v>1416</v>
      </c>
      <c r="C3702" s="3">
        <v>120021</v>
      </c>
      <c r="D3702">
        <v>5557</v>
      </c>
      <c r="E3702" t="s">
        <v>141</v>
      </c>
    </row>
    <row r="3703" spans="1:14" hidden="1">
      <c r="A3703">
        <v>73152</v>
      </c>
      <c r="B3703" t="s">
        <v>1415</v>
      </c>
      <c r="C3703" s="3">
        <v>119955</v>
      </c>
      <c r="D3703">
        <v>4097</v>
      </c>
      <c r="E3703" t="s">
        <v>68</v>
      </c>
    </row>
    <row r="3704" spans="1:14" hidden="1">
      <c r="A3704">
        <v>402462</v>
      </c>
      <c r="B3704" t="s">
        <v>1414</v>
      </c>
      <c r="C3704" s="3">
        <v>119946</v>
      </c>
      <c r="D3704">
        <v>5525</v>
      </c>
      <c r="E3704" t="s">
        <v>141</v>
      </c>
    </row>
    <row r="3705" spans="1:14" hidden="1">
      <c r="A3705">
        <v>628039</v>
      </c>
      <c r="B3705" t="s">
        <v>1413</v>
      </c>
      <c r="C3705" s="3">
        <v>119862</v>
      </c>
      <c r="D3705">
        <v>149</v>
      </c>
      <c r="E3705" t="s">
        <v>79</v>
      </c>
      <c r="N3705" s="24" t="s">
        <v>192</v>
      </c>
    </row>
    <row r="3706" spans="1:14" hidden="1">
      <c r="A3706">
        <v>95051</v>
      </c>
      <c r="B3706" t="s">
        <v>1412</v>
      </c>
      <c r="C3706" s="3">
        <v>119709</v>
      </c>
      <c r="D3706">
        <v>6078</v>
      </c>
      <c r="E3706" t="s">
        <v>118</v>
      </c>
    </row>
    <row r="3707" spans="1:14" hidden="1">
      <c r="A3707">
        <v>892223</v>
      </c>
      <c r="B3707" t="s">
        <v>1411</v>
      </c>
      <c r="C3707" s="3">
        <v>119564</v>
      </c>
      <c r="D3707">
        <v>16370</v>
      </c>
      <c r="E3707" t="s">
        <v>76</v>
      </c>
    </row>
    <row r="3708" spans="1:14" hidden="1">
      <c r="A3708">
        <v>285544</v>
      </c>
      <c r="B3708" t="s">
        <v>1410</v>
      </c>
      <c r="C3708" s="3">
        <v>119551</v>
      </c>
      <c r="D3708">
        <v>24199</v>
      </c>
      <c r="E3708" t="s">
        <v>474</v>
      </c>
    </row>
    <row r="3709" spans="1:14" hidden="1">
      <c r="A3709">
        <v>937553</v>
      </c>
      <c r="B3709" t="s">
        <v>1293</v>
      </c>
      <c r="C3709" s="3">
        <v>119533</v>
      </c>
      <c r="D3709">
        <v>12232</v>
      </c>
      <c r="E3709" t="s">
        <v>71</v>
      </c>
    </row>
    <row r="3710" spans="1:14" hidden="1">
      <c r="A3710">
        <v>453839</v>
      </c>
      <c r="B3710" t="s">
        <v>1409</v>
      </c>
      <c r="C3710" s="3">
        <v>119465</v>
      </c>
      <c r="D3710">
        <v>22034</v>
      </c>
      <c r="E3710" t="s">
        <v>45</v>
      </c>
    </row>
    <row r="3711" spans="1:14" hidden="1">
      <c r="A3711">
        <v>382854</v>
      </c>
      <c r="B3711" t="s">
        <v>1408</v>
      </c>
      <c r="C3711" s="3">
        <v>119459</v>
      </c>
      <c r="D3711">
        <v>15347</v>
      </c>
      <c r="E3711" t="s">
        <v>71</v>
      </c>
    </row>
    <row r="3712" spans="1:14" hidden="1">
      <c r="A3712">
        <v>91615</v>
      </c>
      <c r="B3712" t="s">
        <v>1407</v>
      </c>
      <c r="C3712" s="3">
        <v>119454</v>
      </c>
      <c r="D3712">
        <v>14523</v>
      </c>
      <c r="E3712" t="s">
        <v>76</v>
      </c>
    </row>
    <row r="3713" spans="1:5" hidden="1">
      <c r="A3713">
        <v>198961</v>
      </c>
      <c r="B3713" t="s">
        <v>1406</v>
      </c>
      <c r="C3713" s="3">
        <v>119434</v>
      </c>
      <c r="D3713">
        <v>5564</v>
      </c>
      <c r="E3713" t="s">
        <v>141</v>
      </c>
    </row>
    <row r="3714" spans="1:5" hidden="1">
      <c r="A3714">
        <v>771748</v>
      </c>
      <c r="B3714" t="s">
        <v>1405</v>
      </c>
      <c r="C3714" s="3">
        <v>119347</v>
      </c>
      <c r="D3714">
        <v>15427</v>
      </c>
      <c r="E3714" t="s">
        <v>47</v>
      </c>
    </row>
    <row r="3715" spans="1:5" hidden="1">
      <c r="A3715">
        <v>874452</v>
      </c>
      <c r="B3715" t="s">
        <v>1404</v>
      </c>
      <c r="C3715" s="3">
        <v>119248</v>
      </c>
      <c r="D3715">
        <v>9735</v>
      </c>
      <c r="E3715" t="s">
        <v>66</v>
      </c>
    </row>
    <row r="3716" spans="1:5" hidden="1">
      <c r="A3716">
        <v>3148613</v>
      </c>
      <c r="B3716" t="s">
        <v>1403</v>
      </c>
      <c r="C3716" s="3">
        <v>119233</v>
      </c>
      <c r="D3716">
        <v>57429</v>
      </c>
      <c r="E3716" t="s">
        <v>349</v>
      </c>
    </row>
    <row r="3717" spans="1:5" hidden="1">
      <c r="A3717">
        <v>284752</v>
      </c>
      <c r="B3717" t="s">
        <v>1402</v>
      </c>
      <c r="C3717" s="3">
        <v>119187</v>
      </c>
      <c r="D3717">
        <v>1415</v>
      </c>
      <c r="E3717" t="s">
        <v>66</v>
      </c>
    </row>
    <row r="3718" spans="1:5" hidden="1">
      <c r="A3718">
        <v>760649</v>
      </c>
      <c r="B3718" t="s">
        <v>1401</v>
      </c>
      <c r="C3718" s="3">
        <v>119100</v>
      </c>
      <c r="D3718">
        <v>5814</v>
      </c>
      <c r="E3718" t="s">
        <v>47</v>
      </c>
    </row>
    <row r="3719" spans="1:5" hidden="1">
      <c r="A3719">
        <v>36456</v>
      </c>
      <c r="B3719" t="s">
        <v>1037</v>
      </c>
      <c r="C3719" s="3">
        <v>118823</v>
      </c>
      <c r="D3719">
        <v>15907</v>
      </c>
      <c r="E3719" t="s">
        <v>43</v>
      </c>
    </row>
    <row r="3720" spans="1:5" hidden="1">
      <c r="A3720">
        <v>815754</v>
      </c>
      <c r="B3720" t="s">
        <v>1400</v>
      </c>
      <c r="C3720" s="3">
        <v>118707</v>
      </c>
      <c r="D3720">
        <v>2327</v>
      </c>
      <c r="E3720" t="s">
        <v>68</v>
      </c>
    </row>
    <row r="3721" spans="1:5" hidden="1">
      <c r="A3721">
        <v>2839053</v>
      </c>
      <c r="B3721" t="s">
        <v>1399</v>
      </c>
      <c r="C3721" s="3">
        <v>118671</v>
      </c>
      <c r="D3721">
        <v>35303</v>
      </c>
      <c r="E3721" t="s">
        <v>474</v>
      </c>
    </row>
    <row r="3722" spans="1:5" hidden="1">
      <c r="A3722">
        <v>148715</v>
      </c>
      <c r="B3722" t="s">
        <v>1398</v>
      </c>
      <c r="C3722" s="3">
        <v>118641</v>
      </c>
      <c r="D3722">
        <v>9313</v>
      </c>
      <c r="E3722" t="s">
        <v>139</v>
      </c>
    </row>
    <row r="3723" spans="1:5" hidden="1">
      <c r="A3723">
        <v>977652</v>
      </c>
      <c r="B3723" t="s">
        <v>1397</v>
      </c>
      <c r="C3723" s="3">
        <v>118523</v>
      </c>
      <c r="D3723">
        <v>16176</v>
      </c>
      <c r="E3723" t="s">
        <v>141</v>
      </c>
    </row>
    <row r="3724" spans="1:5" hidden="1">
      <c r="A3724">
        <v>164975</v>
      </c>
      <c r="B3724" t="s">
        <v>1396</v>
      </c>
      <c r="C3724" s="3">
        <v>118497</v>
      </c>
      <c r="D3724">
        <v>26513</v>
      </c>
      <c r="E3724" t="s">
        <v>454</v>
      </c>
    </row>
    <row r="3725" spans="1:5" hidden="1">
      <c r="A3725">
        <v>164153</v>
      </c>
      <c r="B3725" t="s">
        <v>1395</v>
      </c>
      <c r="C3725" s="3">
        <v>118481</v>
      </c>
      <c r="D3725">
        <v>10965</v>
      </c>
      <c r="E3725" t="s">
        <v>66</v>
      </c>
    </row>
    <row r="3726" spans="1:5" hidden="1">
      <c r="A3726">
        <v>20053</v>
      </c>
      <c r="B3726" t="s">
        <v>751</v>
      </c>
      <c r="C3726" s="3">
        <v>118336</v>
      </c>
      <c r="D3726">
        <v>10015</v>
      </c>
      <c r="E3726" t="s">
        <v>145</v>
      </c>
    </row>
    <row r="3727" spans="1:5" hidden="1">
      <c r="A3727">
        <v>72454</v>
      </c>
      <c r="B3727" t="s">
        <v>1394</v>
      </c>
      <c r="C3727" s="3">
        <v>118244</v>
      </c>
      <c r="D3727">
        <v>8210</v>
      </c>
      <c r="E3727" t="s">
        <v>66</v>
      </c>
    </row>
    <row r="3728" spans="1:5" hidden="1">
      <c r="A3728">
        <v>747257</v>
      </c>
      <c r="B3728" t="s">
        <v>1393</v>
      </c>
      <c r="C3728" s="3">
        <v>118223</v>
      </c>
      <c r="D3728">
        <v>17451</v>
      </c>
      <c r="E3728" t="s">
        <v>52</v>
      </c>
    </row>
    <row r="3729" spans="1:15" hidden="1">
      <c r="A3729">
        <v>1007659</v>
      </c>
      <c r="B3729" t="s">
        <v>1392</v>
      </c>
      <c r="C3729" s="3">
        <v>118189</v>
      </c>
      <c r="D3729">
        <v>4626</v>
      </c>
      <c r="E3729" t="s">
        <v>52</v>
      </c>
    </row>
    <row r="3730" spans="1:15" hidden="1">
      <c r="A3730">
        <v>969844</v>
      </c>
      <c r="B3730" t="s">
        <v>1391</v>
      </c>
      <c r="C3730" s="3">
        <v>118055</v>
      </c>
      <c r="D3730">
        <v>226</v>
      </c>
      <c r="E3730" t="s">
        <v>47</v>
      </c>
      <c r="N3730" s="24" t="s">
        <v>192</v>
      </c>
      <c r="O3730" t="s">
        <v>1390</v>
      </c>
    </row>
    <row r="3731" spans="1:15" hidden="1">
      <c r="A3731">
        <v>1402384</v>
      </c>
      <c r="B3731" t="s">
        <v>1389</v>
      </c>
      <c r="C3731" s="3">
        <v>118042</v>
      </c>
      <c r="D3731">
        <v>27560</v>
      </c>
      <c r="E3731" t="s">
        <v>84</v>
      </c>
    </row>
    <row r="3732" spans="1:15" hidden="1">
      <c r="A3732">
        <v>422657</v>
      </c>
      <c r="B3732" t="s">
        <v>1388</v>
      </c>
      <c r="C3732" s="3">
        <v>118030</v>
      </c>
      <c r="D3732">
        <v>432</v>
      </c>
      <c r="E3732" t="s">
        <v>68</v>
      </c>
      <c r="N3732" t="s">
        <v>192</v>
      </c>
    </row>
    <row r="3733" spans="1:15" hidden="1">
      <c r="A3733">
        <v>319458</v>
      </c>
      <c r="B3733" t="s">
        <v>1387</v>
      </c>
      <c r="C3733" s="3">
        <v>118029</v>
      </c>
      <c r="D3733">
        <v>4199</v>
      </c>
      <c r="E3733" t="s">
        <v>68</v>
      </c>
    </row>
    <row r="3734" spans="1:15" hidden="1">
      <c r="A3734">
        <v>891253</v>
      </c>
      <c r="B3734" t="s">
        <v>1386</v>
      </c>
      <c r="C3734" s="3">
        <v>117920</v>
      </c>
      <c r="D3734">
        <v>12305</v>
      </c>
      <c r="E3734" t="s">
        <v>141</v>
      </c>
    </row>
    <row r="3735" spans="1:15" hidden="1">
      <c r="A3735">
        <v>380878</v>
      </c>
      <c r="B3735" t="s">
        <v>1385</v>
      </c>
      <c r="C3735" s="3">
        <v>117834</v>
      </c>
      <c r="D3735">
        <v>29495</v>
      </c>
      <c r="E3735" t="s">
        <v>76</v>
      </c>
    </row>
    <row r="3736" spans="1:15" hidden="1">
      <c r="A3736">
        <v>545154</v>
      </c>
      <c r="B3736" t="s">
        <v>1384</v>
      </c>
      <c r="C3736" s="3">
        <v>117807</v>
      </c>
      <c r="D3736">
        <v>19515</v>
      </c>
      <c r="E3736" t="s">
        <v>43</v>
      </c>
    </row>
    <row r="3737" spans="1:15" hidden="1">
      <c r="A3737">
        <v>767040</v>
      </c>
      <c r="B3737" t="s">
        <v>1383</v>
      </c>
      <c r="C3737" s="3">
        <v>117631</v>
      </c>
      <c r="D3737">
        <v>15414</v>
      </c>
      <c r="E3737" t="s">
        <v>47</v>
      </c>
    </row>
    <row r="3738" spans="1:15" hidden="1">
      <c r="A3738">
        <v>713252</v>
      </c>
      <c r="B3738" t="s">
        <v>1382</v>
      </c>
      <c r="C3738" s="3">
        <v>117630</v>
      </c>
      <c r="D3738">
        <v>10250</v>
      </c>
      <c r="E3738" t="s">
        <v>136</v>
      </c>
    </row>
    <row r="3739" spans="1:15" hidden="1">
      <c r="A3739">
        <v>958763</v>
      </c>
      <c r="B3739" t="s">
        <v>1381</v>
      </c>
      <c r="C3739" s="3">
        <v>117579</v>
      </c>
      <c r="D3739">
        <v>3368</v>
      </c>
      <c r="E3739" t="s">
        <v>141</v>
      </c>
    </row>
    <row r="3740" spans="1:15" hidden="1">
      <c r="A3740">
        <v>225054</v>
      </c>
      <c r="B3740" t="s">
        <v>1380</v>
      </c>
      <c r="C3740" s="3">
        <v>117565</v>
      </c>
      <c r="D3740">
        <v>16410</v>
      </c>
      <c r="E3740" t="s">
        <v>52</v>
      </c>
    </row>
    <row r="3741" spans="1:15" hidden="1">
      <c r="A3741">
        <v>49951</v>
      </c>
      <c r="B3741" t="s">
        <v>688</v>
      </c>
      <c r="C3741" s="3">
        <v>117504</v>
      </c>
      <c r="D3741">
        <v>4041</v>
      </c>
      <c r="E3741" t="s">
        <v>68</v>
      </c>
    </row>
    <row r="3742" spans="1:15" hidden="1">
      <c r="A3742">
        <v>819154</v>
      </c>
      <c r="B3742" t="s">
        <v>1174</v>
      </c>
      <c r="C3742" s="3">
        <v>117499</v>
      </c>
      <c r="D3742">
        <v>11932</v>
      </c>
      <c r="E3742" t="s">
        <v>141</v>
      </c>
    </row>
    <row r="3743" spans="1:15" hidden="1">
      <c r="A3743">
        <v>189950</v>
      </c>
      <c r="B3743" t="s">
        <v>1379</v>
      </c>
      <c r="C3743" s="3">
        <v>117321</v>
      </c>
      <c r="D3743">
        <v>9005</v>
      </c>
      <c r="E3743" t="s">
        <v>118</v>
      </c>
    </row>
    <row r="3744" spans="1:15" hidden="1">
      <c r="A3744">
        <v>104234</v>
      </c>
      <c r="B3744" t="s">
        <v>1378</v>
      </c>
      <c r="C3744" s="3">
        <v>117232</v>
      </c>
      <c r="D3744">
        <v>9030</v>
      </c>
      <c r="E3744" t="s">
        <v>164</v>
      </c>
    </row>
    <row r="3745" spans="1:5" hidden="1">
      <c r="A3745">
        <v>657758</v>
      </c>
      <c r="B3745" t="s">
        <v>176</v>
      </c>
      <c r="C3745" s="3">
        <v>117145</v>
      </c>
      <c r="D3745">
        <v>1972</v>
      </c>
      <c r="E3745" t="s">
        <v>60</v>
      </c>
    </row>
    <row r="3746" spans="1:5" hidden="1">
      <c r="A3746">
        <v>749952</v>
      </c>
      <c r="B3746" t="s">
        <v>1377</v>
      </c>
      <c r="C3746" s="3">
        <v>117088</v>
      </c>
      <c r="D3746">
        <v>3134</v>
      </c>
      <c r="E3746" t="s">
        <v>141</v>
      </c>
    </row>
    <row r="3747" spans="1:5" hidden="1">
      <c r="A3747">
        <v>942847</v>
      </c>
      <c r="B3747" t="s">
        <v>1376</v>
      </c>
      <c r="C3747" s="3">
        <v>117020</v>
      </c>
      <c r="D3747">
        <v>5624</v>
      </c>
      <c r="E3747" t="s">
        <v>131</v>
      </c>
    </row>
    <row r="3748" spans="1:5" hidden="1">
      <c r="A3748">
        <v>311256</v>
      </c>
      <c r="B3748" t="s">
        <v>1375</v>
      </c>
      <c r="C3748" s="3">
        <v>116972</v>
      </c>
      <c r="D3748">
        <v>5116</v>
      </c>
      <c r="E3748" t="s">
        <v>66</v>
      </c>
    </row>
    <row r="3749" spans="1:5" hidden="1">
      <c r="A3749">
        <v>989758</v>
      </c>
      <c r="B3749" t="s">
        <v>1374</v>
      </c>
      <c r="C3749" s="3">
        <v>116950</v>
      </c>
      <c r="D3749">
        <v>10502</v>
      </c>
      <c r="E3749" t="s">
        <v>52</v>
      </c>
    </row>
    <row r="3750" spans="1:5" hidden="1">
      <c r="A3750">
        <v>294676</v>
      </c>
      <c r="B3750" t="s">
        <v>1373</v>
      </c>
      <c r="C3750" s="3">
        <v>116833</v>
      </c>
      <c r="D3750">
        <v>31257</v>
      </c>
      <c r="E3750" t="s">
        <v>474</v>
      </c>
    </row>
    <row r="3751" spans="1:5" hidden="1">
      <c r="A3751">
        <v>2391588</v>
      </c>
      <c r="B3751" t="s">
        <v>1372</v>
      </c>
      <c r="C3751" s="3">
        <v>116712</v>
      </c>
      <c r="D3751">
        <v>34171</v>
      </c>
      <c r="E3751" t="s">
        <v>66</v>
      </c>
    </row>
    <row r="3752" spans="1:5" hidden="1">
      <c r="A3752">
        <v>723158</v>
      </c>
      <c r="B3752" t="s">
        <v>1371</v>
      </c>
      <c r="C3752" s="3">
        <v>116648</v>
      </c>
      <c r="D3752">
        <v>8541</v>
      </c>
      <c r="E3752" t="s">
        <v>66</v>
      </c>
    </row>
    <row r="3753" spans="1:5" hidden="1">
      <c r="A3753">
        <v>3090833</v>
      </c>
      <c r="B3753" t="s">
        <v>1370</v>
      </c>
      <c r="C3753" s="3">
        <v>116633</v>
      </c>
      <c r="D3753">
        <v>57336</v>
      </c>
      <c r="E3753" t="s">
        <v>66</v>
      </c>
    </row>
    <row r="3754" spans="1:5" hidden="1">
      <c r="A3754">
        <v>5193989</v>
      </c>
      <c r="B3754" t="s">
        <v>1369</v>
      </c>
      <c r="C3754" s="3">
        <v>116632</v>
      </c>
      <c r="D3754">
        <v>59098</v>
      </c>
      <c r="E3754" t="s">
        <v>384</v>
      </c>
    </row>
    <row r="3755" spans="1:5" hidden="1">
      <c r="A3755">
        <v>696645</v>
      </c>
      <c r="B3755" t="s">
        <v>1368</v>
      </c>
      <c r="C3755" s="3">
        <v>116581</v>
      </c>
      <c r="D3755">
        <v>14225</v>
      </c>
      <c r="E3755" t="s">
        <v>41</v>
      </c>
    </row>
    <row r="3756" spans="1:5" hidden="1">
      <c r="A3756">
        <v>948278</v>
      </c>
      <c r="B3756" t="s">
        <v>1367</v>
      </c>
      <c r="C3756" s="3">
        <v>116548</v>
      </c>
      <c r="D3756">
        <v>26576</v>
      </c>
      <c r="E3756" t="s">
        <v>454</v>
      </c>
    </row>
    <row r="3757" spans="1:5" hidden="1">
      <c r="A3757">
        <v>773171</v>
      </c>
      <c r="B3757" t="s">
        <v>1366</v>
      </c>
      <c r="C3757" s="3">
        <v>116484</v>
      </c>
      <c r="D3757">
        <v>30943</v>
      </c>
      <c r="E3757" t="s">
        <v>66</v>
      </c>
    </row>
    <row r="3758" spans="1:5" hidden="1">
      <c r="A3758">
        <v>393252</v>
      </c>
      <c r="B3758" t="s">
        <v>1365</v>
      </c>
      <c r="C3758" s="3">
        <v>116357</v>
      </c>
      <c r="D3758">
        <v>3197</v>
      </c>
      <c r="E3758" t="s">
        <v>141</v>
      </c>
    </row>
    <row r="3759" spans="1:5" hidden="1">
      <c r="A3759">
        <v>818652</v>
      </c>
      <c r="B3759" t="s">
        <v>1364</v>
      </c>
      <c r="C3759" s="3">
        <v>116167</v>
      </c>
      <c r="D3759">
        <v>14864</v>
      </c>
      <c r="E3759" t="s">
        <v>141</v>
      </c>
    </row>
    <row r="3760" spans="1:5" hidden="1">
      <c r="A3760">
        <v>481579</v>
      </c>
      <c r="B3760" t="s">
        <v>1363</v>
      </c>
      <c r="C3760" s="3">
        <v>116166</v>
      </c>
      <c r="D3760">
        <v>28543</v>
      </c>
      <c r="E3760" t="s">
        <v>43</v>
      </c>
    </row>
    <row r="3761" spans="1:14" hidden="1">
      <c r="A3761">
        <v>98351</v>
      </c>
      <c r="B3761" t="s">
        <v>1362</v>
      </c>
      <c r="C3761" s="3">
        <v>115903</v>
      </c>
      <c r="D3761">
        <v>1779</v>
      </c>
      <c r="E3761" t="s">
        <v>129</v>
      </c>
    </row>
    <row r="3762" spans="1:14" hidden="1">
      <c r="A3762">
        <v>820477</v>
      </c>
      <c r="B3762" t="s">
        <v>1361</v>
      </c>
      <c r="C3762" s="3">
        <v>115900</v>
      </c>
      <c r="D3762">
        <v>29980</v>
      </c>
      <c r="E3762" t="s">
        <v>45</v>
      </c>
    </row>
    <row r="3763" spans="1:14" hidden="1">
      <c r="A3763">
        <v>967952</v>
      </c>
      <c r="B3763" t="s">
        <v>1360</v>
      </c>
      <c r="C3763" s="3">
        <v>115872</v>
      </c>
      <c r="D3763">
        <v>5369</v>
      </c>
      <c r="E3763" t="s">
        <v>43</v>
      </c>
    </row>
    <row r="3764" spans="1:14" hidden="1">
      <c r="A3764">
        <v>143372</v>
      </c>
      <c r="B3764" t="s">
        <v>1359</v>
      </c>
      <c r="C3764" s="3">
        <v>115869</v>
      </c>
      <c r="D3764">
        <v>31488</v>
      </c>
      <c r="E3764" t="s">
        <v>71</v>
      </c>
    </row>
    <row r="3765" spans="1:14" hidden="1">
      <c r="A3765">
        <v>210779</v>
      </c>
      <c r="B3765" t="s">
        <v>1358</v>
      </c>
      <c r="C3765" s="3">
        <v>115782</v>
      </c>
      <c r="D3765">
        <v>29703</v>
      </c>
      <c r="E3765" t="s">
        <v>76</v>
      </c>
    </row>
    <row r="3766" spans="1:14" hidden="1">
      <c r="A3766">
        <v>1002953</v>
      </c>
      <c r="B3766" t="s">
        <v>1357</v>
      </c>
      <c r="C3766" s="3">
        <v>115740</v>
      </c>
      <c r="D3766">
        <v>4624</v>
      </c>
      <c r="E3766" t="s">
        <v>52</v>
      </c>
    </row>
    <row r="3767" spans="1:14" hidden="1">
      <c r="A3767">
        <v>371559</v>
      </c>
      <c r="B3767" t="s">
        <v>1356</v>
      </c>
      <c r="C3767" s="3">
        <v>115701</v>
      </c>
      <c r="D3767">
        <v>25161</v>
      </c>
      <c r="E3767" t="s">
        <v>68</v>
      </c>
    </row>
    <row r="3768" spans="1:14" hidden="1">
      <c r="A3768">
        <v>589158</v>
      </c>
      <c r="B3768" t="s">
        <v>1355</v>
      </c>
      <c r="C3768" s="3">
        <v>115593</v>
      </c>
      <c r="D3768">
        <v>505</v>
      </c>
      <c r="E3768" t="s">
        <v>118</v>
      </c>
      <c r="N3768" t="s">
        <v>869</v>
      </c>
    </row>
    <row r="3769" spans="1:14" hidden="1">
      <c r="A3769">
        <v>820879</v>
      </c>
      <c r="B3769" t="s">
        <v>1354</v>
      </c>
      <c r="C3769" s="3">
        <v>115523</v>
      </c>
      <c r="D3769">
        <v>29135</v>
      </c>
      <c r="E3769" t="s">
        <v>76</v>
      </c>
    </row>
    <row r="3770" spans="1:14" hidden="1">
      <c r="A3770">
        <v>165758</v>
      </c>
      <c r="B3770" t="s">
        <v>1353</v>
      </c>
      <c r="C3770" s="3">
        <v>115319</v>
      </c>
      <c r="D3770">
        <v>1931</v>
      </c>
      <c r="E3770" t="s">
        <v>66</v>
      </c>
    </row>
    <row r="3771" spans="1:14" hidden="1">
      <c r="A3771">
        <v>490348</v>
      </c>
      <c r="B3771" t="s">
        <v>1352</v>
      </c>
      <c r="C3771" s="3">
        <v>115319</v>
      </c>
      <c r="D3771">
        <v>4514</v>
      </c>
      <c r="E3771" t="s">
        <v>47</v>
      </c>
    </row>
    <row r="3772" spans="1:14" hidden="1">
      <c r="A3772">
        <v>741844</v>
      </c>
      <c r="B3772" t="s">
        <v>447</v>
      </c>
      <c r="C3772" s="3">
        <v>115308</v>
      </c>
      <c r="D3772">
        <v>18394</v>
      </c>
      <c r="E3772" t="s">
        <v>47</v>
      </c>
    </row>
    <row r="3773" spans="1:14" hidden="1">
      <c r="A3773">
        <v>3623969</v>
      </c>
      <c r="B3773" t="s">
        <v>1351</v>
      </c>
      <c r="C3773" s="3">
        <v>114986</v>
      </c>
      <c r="D3773">
        <v>58745</v>
      </c>
      <c r="E3773" t="s">
        <v>39</v>
      </c>
    </row>
    <row r="3774" spans="1:14" hidden="1">
      <c r="A3774">
        <v>485139</v>
      </c>
      <c r="B3774" t="s">
        <v>1350</v>
      </c>
      <c r="C3774" s="3">
        <v>114977</v>
      </c>
      <c r="D3774">
        <v>17169</v>
      </c>
      <c r="E3774" t="s">
        <v>336</v>
      </c>
    </row>
    <row r="3775" spans="1:14" hidden="1">
      <c r="A3775">
        <v>647759</v>
      </c>
      <c r="B3775" t="s">
        <v>88</v>
      </c>
      <c r="C3775" s="3">
        <v>114947</v>
      </c>
      <c r="D3775">
        <v>404</v>
      </c>
      <c r="E3775" t="s">
        <v>68</v>
      </c>
      <c r="N3775" s="24" t="s">
        <v>192</v>
      </c>
    </row>
    <row r="3776" spans="1:14" hidden="1">
      <c r="A3776">
        <v>441630</v>
      </c>
      <c r="B3776" t="s">
        <v>1349</v>
      </c>
      <c r="C3776" s="3">
        <v>114908</v>
      </c>
      <c r="D3776">
        <v>17543</v>
      </c>
      <c r="E3776" t="s">
        <v>79</v>
      </c>
    </row>
    <row r="3777" spans="1:5" hidden="1">
      <c r="A3777">
        <v>773546</v>
      </c>
      <c r="B3777" t="s">
        <v>75</v>
      </c>
      <c r="C3777" s="3">
        <v>114667</v>
      </c>
      <c r="D3777">
        <v>10588</v>
      </c>
      <c r="E3777" t="s">
        <v>106</v>
      </c>
    </row>
    <row r="3778" spans="1:5" hidden="1">
      <c r="A3778">
        <v>758851</v>
      </c>
      <c r="B3778" t="s">
        <v>1348</v>
      </c>
      <c r="C3778" s="3">
        <v>114639</v>
      </c>
      <c r="D3778">
        <v>26960</v>
      </c>
      <c r="E3778" t="s">
        <v>71</v>
      </c>
    </row>
    <row r="3779" spans="1:5" hidden="1">
      <c r="A3779">
        <v>698546</v>
      </c>
      <c r="B3779" t="s">
        <v>1347</v>
      </c>
      <c r="C3779" s="3">
        <v>114603</v>
      </c>
      <c r="D3779">
        <v>10799</v>
      </c>
      <c r="E3779" t="s">
        <v>45</v>
      </c>
    </row>
    <row r="3780" spans="1:5" hidden="1">
      <c r="A3780">
        <v>904845</v>
      </c>
      <c r="B3780" t="s">
        <v>1346</v>
      </c>
      <c r="C3780" s="3">
        <v>114282</v>
      </c>
      <c r="D3780">
        <v>20239</v>
      </c>
      <c r="E3780" t="s">
        <v>139</v>
      </c>
    </row>
    <row r="3781" spans="1:5" hidden="1">
      <c r="A3781">
        <v>452739</v>
      </c>
      <c r="B3781" t="s">
        <v>1345</v>
      </c>
      <c r="C3781" s="3">
        <v>114171</v>
      </c>
      <c r="D3781">
        <v>15826</v>
      </c>
      <c r="E3781" t="s">
        <v>79</v>
      </c>
    </row>
    <row r="3782" spans="1:5" hidden="1">
      <c r="A3782">
        <v>294827</v>
      </c>
      <c r="B3782" t="s">
        <v>1344</v>
      </c>
      <c r="C3782" s="3">
        <v>113942</v>
      </c>
      <c r="D3782">
        <v>2448</v>
      </c>
      <c r="E3782" t="s">
        <v>164</v>
      </c>
    </row>
    <row r="3783" spans="1:5" hidden="1">
      <c r="A3783">
        <v>252452</v>
      </c>
      <c r="B3783" t="s">
        <v>628</v>
      </c>
      <c r="C3783" s="3">
        <v>113843</v>
      </c>
      <c r="D3783">
        <v>10628</v>
      </c>
      <c r="E3783" t="s">
        <v>71</v>
      </c>
    </row>
    <row r="3784" spans="1:5" hidden="1">
      <c r="A3784">
        <v>522856</v>
      </c>
      <c r="B3784" t="s">
        <v>1343</v>
      </c>
      <c r="C3784" s="3">
        <v>113823</v>
      </c>
      <c r="D3784">
        <v>24342</v>
      </c>
      <c r="E3784" t="s">
        <v>68</v>
      </c>
    </row>
    <row r="3785" spans="1:5" hidden="1">
      <c r="A3785">
        <v>424633</v>
      </c>
      <c r="B3785" t="s">
        <v>1342</v>
      </c>
      <c r="C3785" s="3">
        <v>113815</v>
      </c>
      <c r="D3785">
        <v>17126</v>
      </c>
      <c r="E3785" t="s">
        <v>79</v>
      </c>
    </row>
    <row r="3786" spans="1:5" hidden="1">
      <c r="A3786">
        <v>495558</v>
      </c>
      <c r="B3786" t="s">
        <v>1341</v>
      </c>
      <c r="C3786" s="3">
        <v>113787</v>
      </c>
      <c r="D3786">
        <v>24865</v>
      </c>
      <c r="E3786" t="s">
        <v>39</v>
      </c>
    </row>
    <row r="3787" spans="1:5" hidden="1">
      <c r="A3787">
        <v>141958</v>
      </c>
      <c r="B3787" t="s">
        <v>1340</v>
      </c>
      <c r="C3787" s="3">
        <v>113694</v>
      </c>
      <c r="D3787">
        <v>2379</v>
      </c>
      <c r="E3787" t="s">
        <v>175</v>
      </c>
    </row>
    <row r="3788" spans="1:5" hidden="1">
      <c r="A3788">
        <v>2847085</v>
      </c>
      <c r="B3788" t="s">
        <v>1339</v>
      </c>
      <c r="C3788" s="3">
        <v>113659</v>
      </c>
      <c r="D3788">
        <v>35229</v>
      </c>
      <c r="E3788" t="s">
        <v>45</v>
      </c>
    </row>
    <row r="3789" spans="1:5" hidden="1">
      <c r="A3789">
        <v>1013856</v>
      </c>
      <c r="B3789" t="s">
        <v>1338</v>
      </c>
      <c r="C3789" s="3">
        <v>113417</v>
      </c>
      <c r="D3789">
        <v>24763</v>
      </c>
      <c r="E3789" t="s">
        <v>141</v>
      </c>
    </row>
    <row r="3790" spans="1:5" hidden="1">
      <c r="A3790">
        <v>302030</v>
      </c>
      <c r="B3790" t="s">
        <v>1337</v>
      </c>
      <c r="C3790" s="3">
        <v>113416</v>
      </c>
      <c r="D3790">
        <v>18930</v>
      </c>
      <c r="E3790" t="s">
        <v>349</v>
      </c>
    </row>
    <row r="3791" spans="1:5" hidden="1">
      <c r="A3791">
        <v>484057</v>
      </c>
      <c r="B3791" t="s">
        <v>1336</v>
      </c>
      <c r="C3791" s="3">
        <v>113412</v>
      </c>
      <c r="D3791">
        <v>15355</v>
      </c>
      <c r="E3791" t="s">
        <v>141</v>
      </c>
    </row>
    <row r="3792" spans="1:5" hidden="1">
      <c r="A3792">
        <v>961446</v>
      </c>
      <c r="B3792" t="s">
        <v>1335</v>
      </c>
      <c r="C3792" s="3">
        <v>113373</v>
      </c>
      <c r="D3792">
        <v>15585</v>
      </c>
      <c r="E3792" t="s">
        <v>474</v>
      </c>
    </row>
    <row r="3793" spans="1:14" hidden="1">
      <c r="A3793">
        <v>621245</v>
      </c>
      <c r="B3793" t="s">
        <v>1334</v>
      </c>
      <c r="C3793" s="3">
        <v>113304</v>
      </c>
      <c r="D3793">
        <v>1862</v>
      </c>
      <c r="E3793" t="s">
        <v>47</v>
      </c>
    </row>
    <row r="3794" spans="1:14" hidden="1">
      <c r="A3794">
        <v>805045</v>
      </c>
      <c r="B3794" t="s">
        <v>301</v>
      </c>
      <c r="C3794" s="3">
        <v>113272</v>
      </c>
      <c r="D3794">
        <v>10132</v>
      </c>
      <c r="E3794" t="s">
        <v>47</v>
      </c>
    </row>
    <row r="3795" spans="1:14" hidden="1">
      <c r="A3795">
        <v>966272</v>
      </c>
      <c r="B3795" t="s">
        <v>1333</v>
      </c>
      <c r="C3795" s="3">
        <v>113246</v>
      </c>
      <c r="D3795">
        <v>30969</v>
      </c>
      <c r="E3795" t="s">
        <v>45</v>
      </c>
    </row>
    <row r="3796" spans="1:14" hidden="1">
      <c r="A3796">
        <v>178356</v>
      </c>
      <c r="B3796" t="s">
        <v>1332</v>
      </c>
      <c r="C3796" s="3">
        <v>113206</v>
      </c>
      <c r="D3796">
        <v>8140</v>
      </c>
      <c r="E3796" t="s">
        <v>336</v>
      </c>
    </row>
    <row r="3797" spans="1:14" hidden="1">
      <c r="A3797">
        <v>601153</v>
      </c>
      <c r="B3797" t="s">
        <v>1302</v>
      </c>
      <c r="C3797" s="3">
        <v>113017</v>
      </c>
      <c r="D3797">
        <v>501</v>
      </c>
      <c r="E3797" t="s">
        <v>118</v>
      </c>
      <c r="N3797" t="s">
        <v>192</v>
      </c>
    </row>
    <row r="3798" spans="1:14" hidden="1">
      <c r="A3798">
        <v>2723376</v>
      </c>
      <c r="B3798" t="s">
        <v>1331</v>
      </c>
      <c r="C3798" s="3">
        <v>112986</v>
      </c>
      <c r="D3798">
        <v>34748</v>
      </c>
      <c r="E3798" t="s">
        <v>41</v>
      </c>
    </row>
    <row r="3799" spans="1:14" hidden="1">
      <c r="A3799">
        <v>659734</v>
      </c>
      <c r="B3799" t="s">
        <v>1330</v>
      </c>
      <c r="C3799" s="3">
        <v>112936</v>
      </c>
      <c r="D3799">
        <v>3598</v>
      </c>
      <c r="E3799" t="s">
        <v>45</v>
      </c>
    </row>
    <row r="3800" spans="1:14" hidden="1">
      <c r="A3800">
        <v>40855</v>
      </c>
      <c r="B3800" t="s">
        <v>1329</v>
      </c>
      <c r="C3800" s="3">
        <v>112905</v>
      </c>
      <c r="D3800">
        <v>10980</v>
      </c>
      <c r="E3800" t="s">
        <v>66</v>
      </c>
    </row>
    <row r="3801" spans="1:14" hidden="1">
      <c r="A3801">
        <v>984351</v>
      </c>
      <c r="B3801" t="s">
        <v>1328</v>
      </c>
      <c r="C3801" s="3">
        <v>112762</v>
      </c>
      <c r="D3801">
        <v>4621</v>
      </c>
      <c r="E3801" t="s">
        <v>52</v>
      </c>
    </row>
    <row r="3802" spans="1:14" hidden="1">
      <c r="A3802">
        <v>208440</v>
      </c>
      <c r="B3802" t="s">
        <v>119</v>
      </c>
      <c r="C3802" s="3">
        <v>112729</v>
      </c>
      <c r="D3802">
        <v>8760</v>
      </c>
      <c r="E3802" t="s">
        <v>47</v>
      </c>
    </row>
    <row r="3803" spans="1:14" hidden="1">
      <c r="A3803">
        <v>274856</v>
      </c>
      <c r="B3803" t="s">
        <v>1327</v>
      </c>
      <c r="C3803" s="3">
        <v>112692</v>
      </c>
      <c r="D3803">
        <v>1118</v>
      </c>
      <c r="E3803" t="s">
        <v>118</v>
      </c>
    </row>
    <row r="3804" spans="1:14" hidden="1">
      <c r="A3804">
        <v>567736</v>
      </c>
      <c r="B3804" t="s">
        <v>1088</v>
      </c>
      <c r="C3804" s="3">
        <v>112653</v>
      </c>
      <c r="D3804">
        <v>16114</v>
      </c>
      <c r="E3804" t="s">
        <v>336</v>
      </c>
    </row>
    <row r="3805" spans="1:14" hidden="1">
      <c r="A3805">
        <v>3317192</v>
      </c>
      <c r="B3805" t="s">
        <v>1326</v>
      </c>
      <c r="C3805" s="3">
        <v>112415</v>
      </c>
      <c r="D3805">
        <v>57899</v>
      </c>
      <c r="E3805" t="s">
        <v>71</v>
      </c>
    </row>
    <row r="3806" spans="1:14" hidden="1">
      <c r="A3806">
        <v>719964</v>
      </c>
      <c r="B3806" t="s">
        <v>75</v>
      </c>
      <c r="C3806" s="3">
        <v>112366</v>
      </c>
      <c r="D3806">
        <v>17775</v>
      </c>
      <c r="E3806" t="s">
        <v>141</v>
      </c>
    </row>
    <row r="3807" spans="1:14" hidden="1">
      <c r="A3807">
        <v>682479</v>
      </c>
      <c r="B3807" t="s">
        <v>1325</v>
      </c>
      <c r="C3807" s="3">
        <v>112323</v>
      </c>
      <c r="D3807">
        <v>27909</v>
      </c>
      <c r="E3807" t="s">
        <v>45</v>
      </c>
    </row>
    <row r="3808" spans="1:14" hidden="1">
      <c r="A3808">
        <v>313157</v>
      </c>
      <c r="B3808" t="s">
        <v>1324</v>
      </c>
      <c r="C3808" s="3">
        <v>112316</v>
      </c>
      <c r="D3808">
        <v>4193</v>
      </c>
      <c r="E3808" t="s">
        <v>68</v>
      </c>
    </row>
    <row r="3809" spans="1:5" hidden="1">
      <c r="A3809">
        <v>11837</v>
      </c>
      <c r="B3809" t="s">
        <v>1030</v>
      </c>
      <c r="C3809" s="3">
        <v>112294</v>
      </c>
      <c r="D3809">
        <v>5709</v>
      </c>
      <c r="E3809" t="s">
        <v>79</v>
      </c>
    </row>
    <row r="3810" spans="1:5" hidden="1">
      <c r="A3810">
        <v>807348</v>
      </c>
      <c r="B3810" t="s">
        <v>1323</v>
      </c>
      <c r="C3810" s="3">
        <v>112254</v>
      </c>
      <c r="D3810">
        <v>9523</v>
      </c>
      <c r="E3810" t="s">
        <v>145</v>
      </c>
    </row>
    <row r="3811" spans="1:5" hidden="1">
      <c r="A3811">
        <v>621151</v>
      </c>
      <c r="B3811" t="s">
        <v>1322</v>
      </c>
      <c r="C3811" s="3">
        <v>112165</v>
      </c>
      <c r="D3811">
        <v>10407</v>
      </c>
      <c r="E3811" t="s">
        <v>129</v>
      </c>
    </row>
    <row r="3812" spans="1:5" hidden="1">
      <c r="A3812">
        <v>2506328</v>
      </c>
      <c r="B3812" t="s">
        <v>1321</v>
      </c>
      <c r="C3812" s="3">
        <v>112140</v>
      </c>
      <c r="D3812">
        <v>34328</v>
      </c>
      <c r="E3812" t="s">
        <v>129</v>
      </c>
    </row>
    <row r="3813" spans="1:5" hidden="1">
      <c r="A3813">
        <v>564678</v>
      </c>
      <c r="B3813" t="s">
        <v>1320</v>
      </c>
      <c r="C3813" s="3">
        <v>112122</v>
      </c>
      <c r="D3813">
        <v>28708</v>
      </c>
      <c r="E3813" t="s">
        <v>1073</v>
      </c>
    </row>
    <row r="3814" spans="1:5" hidden="1">
      <c r="A3814">
        <v>742542</v>
      </c>
      <c r="B3814" t="s">
        <v>667</v>
      </c>
      <c r="C3814" s="3">
        <v>112114</v>
      </c>
      <c r="D3814">
        <v>11225</v>
      </c>
      <c r="E3814" t="s">
        <v>145</v>
      </c>
    </row>
    <row r="3815" spans="1:5" hidden="1">
      <c r="A3815">
        <v>324975</v>
      </c>
      <c r="B3815" t="s">
        <v>1319</v>
      </c>
      <c r="C3815" s="3">
        <v>111972</v>
      </c>
      <c r="D3815">
        <v>29535</v>
      </c>
      <c r="E3815" t="s">
        <v>45</v>
      </c>
    </row>
    <row r="3816" spans="1:5" hidden="1">
      <c r="A3816">
        <v>760210</v>
      </c>
      <c r="B3816" t="s">
        <v>1318</v>
      </c>
      <c r="C3816" s="3">
        <v>111915</v>
      </c>
      <c r="D3816">
        <v>10280</v>
      </c>
      <c r="E3816" t="s">
        <v>76</v>
      </c>
    </row>
    <row r="3817" spans="1:5" hidden="1">
      <c r="A3817">
        <v>3869123</v>
      </c>
      <c r="B3817" t="s">
        <v>1317</v>
      </c>
      <c r="C3817" s="3">
        <v>111850</v>
      </c>
      <c r="D3817">
        <v>58899</v>
      </c>
      <c r="E3817" t="s">
        <v>34</v>
      </c>
    </row>
    <row r="3818" spans="1:5" hidden="1">
      <c r="A3818">
        <v>336147</v>
      </c>
      <c r="B3818" t="s">
        <v>1316</v>
      </c>
      <c r="C3818" s="3">
        <v>111825</v>
      </c>
      <c r="D3818">
        <v>15249</v>
      </c>
      <c r="E3818" t="s">
        <v>139</v>
      </c>
    </row>
    <row r="3819" spans="1:5" hidden="1">
      <c r="A3819">
        <v>477639</v>
      </c>
      <c r="B3819" t="s">
        <v>1315</v>
      </c>
      <c r="C3819" s="3">
        <v>111730</v>
      </c>
      <c r="D3819">
        <v>18600</v>
      </c>
      <c r="E3819" t="s">
        <v>84</v>
      </c>
    </row>
    <row r="3820" spans="1:5" hidden="1">
      <c r="A3820">
        <v>840251</v>
      </c>
      <c r="B3820" t="s">
        <v>1314</v>
      </c>
      <c r="C3820" s="3">
        <v>111659</v>
      </c>
      <c r="D3820">
        <v>4664</v>
      </c>
      <c r="E3820" t="s">
        <v>52</v>
      </c>
    </row>
    <row r="3821" spans="1:5" hidden="1">
      <c r="A3821">
        <v>948643</v>
      </c>
      <c r="B3821" t="s">
        <v>1313</v>
      </c>
      <c r="C3821" s="3">
        <v>111644</v>
      </c>
      <c r="D3821">
        <v>1837</v>
      </c>
      <c r="E3821" t="s">
        <v>41</v>
      </c>
    </row>
    <row r="3822" spans="1:5" hidden="1">
      <c r="A3822">
        <v>971070</v>
      </c>
      <c r="B3822" t="s">
        <v>1312</v>
      </c>
      <c r="C3822" s="3">
        <v>111536</v>
      </c>
      <c r="D3822">
        <v>29208</v>
      </c>
      <c r="E3822" t="s">
        <v>141</v>
      </c>
    </row>
    <row r="3823" spans="1:5" hidden="1">
      <c r="A3823">
        <v>180537</v>
      </c>
      <c r="B3823" t="s">
        <v>1311</v>
      </c>
      <c r="C3823" s="3">
        <v>111439</v>
      </c>
      <c r="D3823">
        <v>22621</v>
      </c>
      <c r="E3823" t="s">
        <v>84</v>
      </c>
    </row>
    <row r="3824" spans="1:5" hidden="1">
      <c r="A3824">
        <v>715032</v>
      </c>
      <c r="B3824" t="s">
        <v>509</v>
      </c>
      <c r="C3824" s="3">
        <v>111373</v>
      </c>
      <c r="D3824">
        <v>15216</v>
      </c>
      <c r="E3824" t="s">
        <v>79</v>
      </c>
    </row>
    <row r="3825" spans="1:15" hidden="1">
      <c r="A3825">
        <v>866055</v>
      </c>
      <c r="B3825" t="s">
        <v>1310</v>
      </c>
      <c r="C3825" s="3">
        <v>111340</v>
      </c>
      <c r="D3825">
        <v>12308</v>
      </c>
      <c r="E3825" t="s">
        <v>141</v>
      </c>
    </row>
    <row r="3826" spans="1:15" hidden="1">
      <c r="A3826">
        <v>677354</v>
      </c>
      <c r="B3826" t="s">
        <v>1309</v>
      </c>
      <c r="C3826" s="3">
        <v>111263</v>
      </c>
      <c r="D3826">
        <v>4638</v>
      </c>
      <c r="E3826" t="s">
        <v>52</v>
      </c>
    </row>
    <row r="3827" spans="1:15" hidden="1">
      <c r="A3827">
        <v>134156</v>
      </c>
      <c r="B3827" t="s">
        <v>1308</v>
      </c>
      <c r="C3827" s="3">
        <v>111262</v>
      </c>
      <c r="D3827">
        <v>10637</v>
      </c>
      <c r="E3827" t="s">
        <v>43</v>
      </c>
    </row>
    <row r="3828" spans="1:15" hidden="1">
      <c r="A3828">
        <v>256076</v>
      </c>
      <c r="B3828" t="s">
        <v>1307</v>
      </c>
      <c r="C3828" s="3">
        <v>111226</v>
      </c>
      <c r="D3828">
        <v>28315</v>
      </c>
      <c r="E3828" t="s">
        <v>129</v>
      </c>
    </row>
    <row r="3829" spans="1:15" hidden="1">
      <c r="A3829">
        <v>1007930</v>
      </c>
      <c r="B3829" t="s">
        <v>1306</v>
      </c>
      <c r="C3829" s="3">
        <v>111060</v>
      </c>
      <c r="D3829">
        <v>11746</v>
      </c>
      <c r="E3829" t="s">
        <v>45</v>
      </c>
    </row>
    <row r="3830" spans="1:15" hidden="1">
      <c r="A3830">
        <v>706058</v>
      </c>
      <c r="B3830" t="s">
        <v>1305</v>
      </c>
      <c r="C3830" s="3">
        <v>111005</v>
      </c>
      <c r="D3830">
        <v>5214</v>
      </c>
      <c r="E3830" t="s">
        <v>66</v>
      </c>
    </row>
    <row r="3831" spans="1:15" hidden="1">
      <c r="A3831">
        <v>180144</v>
      </c>
      <c r="B3831" t="s">
        <v>1304</v>
      </c>
      <c r="C3831" s="3">
        <v>110922</v>
      </c>
      <c r="D3831">
        <v>8762</v>
      </c>
      <c r="E3831" t="s">
        <v>139</v>
      </c>
    </row>
    <row r="3832" spans="1:15" hidden="1">
      <c r="A3832">
        <v>229454</v>
      </c>
      <c r="B3832" t="s">
        <v>1303</v>
      </c>
      <c r="C3832" s="3">
        <v>110828</v>
      </c>
      <c r="D3832">
        <v>11181</v>
      </c>
      <c r="E3832" t="s">
        <v>141</v>
      </c>
    </row>
    <row r="3833" spans="1:15" hidden="1">
      <c r="A3833">
        <v>677756</v>
      </c>
      <c r="B3833" t="s">
        <v>1302</v>
      </c>
      <c r="C3833" s="3">
        <v>110763</v>
      </c>
      <c r="D3833">
        <v>21728</v>
      </c>
      <c r="E3833" t="s">
        <v>136</v>
      </c>
    </row>
    <row r="3834" spans="1:15" hidden="1">
      <c r="A3834">
        <v>2694944</v>
      </c>
      <c r="B3834" t="s">
        <v>1301</v>
      </c>
      <c r="C3834" s="3">
        <v>110738</v>
      </c>
      <c r="D3834">
        <v>34930</v>
      </c>
      <c r="E3834" t="s">
        <v>52</v>
      </c>
    </row>
    <row r="3835" spans="1:15" hidden="1">
      <c r="A3835">
        <v>380346</v>
      </c>
      <c r="B3835" t="s">
        <v>447</v>
      </c>
      <c r="C3835" s="3">
        <v>110693</v>
      </c>
      <c r="D3835">
        <v>10500</v>
      </c>
      <c r="E3835" t="s">
        <v>47</v>
      </c>
    </row>
    <row r="3836" spans="1:15" hidden="1">
      <c r="A3836">
        <v>714437</v>
      </c>
      <c r="B3836" t="s">
        <v>1300</v>
      </c>
      <c r="C3836" s="3">
        <v>110682</v>
      </c>
      <c r="D3836">
        <v>1705</v>
      </c>
      <c r="E3836" t="s">
        <v>175</v>
      </c>
    </row>
    <row r="3837" spans="1:15" hidden="1">
      <c r="A3837">
        <v>377663</v>
      </c>
      <c r="B3837" t="s">
        <v>1299</v>
      </c>
      <c r="C3837" s="3">
        <v>110647</v>
      </c>
      <c r="D3837">
        <v>5589</v>
      </c>
      <c r="E3837" t="s">
        <v>141</v>
      </c>
    </row>
    <row r="3838" spans="1:15" hidden="1">
      <c r="A3838">
        <v>472018</v>
      </c>
      <c r="B3838" t="s">
        <v>1298</v>
      </c>
      <c r="C3838" s="3">
        <v>110515</v>
      </c>
      <c r="D3838">
        <v>2723</v>
      </c>
      <c r="E3838" t="s">
        <v>139</v>
      </c>
    </row>
    <row r="3839" spans="1:15" hidden="1">
      <c r="A3839">
        <v>843542</v>
      </c>
      <c r="B3839" t="s">
        <v>1297</v>
      </c>
      <c r="C3839" s="3">
        <v>110454</v>
      </c>
      <c r="D3839">
        <v>94</v>
      </c>
      <c r="E3839" t="s">
        <v>131</v>
      </c>
      <c r="N3839" t="s">
        <v>256</v>
      </c>
      <c r="O3839" t="s">
        <v>1296</v>
      </c>
    </row>
    <row r="3840" spans="1:15" hidden="1">
      <c r="A3840">
        <v>102557</v>
      </c>
      <c r="B3840" t="s">
        <v>1295</v>
      </c>
      <c r="C3840" s="3">
        <v>110432</v>
      </c>
      <c r="D3840">
        <v>18761</v>
      </c>
      <c r="E3840" t="s">
        <v>43</v>
      </c>
    </row>
    <row r="3841" spans="1:5" hidden="1">
      <c r="A3841">
        <v>32766</v>
      </c>
      <c r="B3841" t="s">
        <v>1294</v>
      </c>
      <c r="C3841" s="3">
        <v>110264</v>
      </c>
      <c r="D3841">
        <v>21693</v>
      </c>
      <c r="E3841" t="s">
        <v>141</v>
      </c>
    </row>
    <row r="3842" spans="1:5" hidden="1">
      <c r="A3842">
        <v>805335</v>
      </c>
      <c r="B3842" t="s">
        <v>1293</v>
      </c>
      <c r="C3842" s="3">
        <v>110133</v>
      </c>
      <c r="D3842">
        <v>2145</v>
      </c>
      <c r="E3842" t="s">
        <v>79</v>
      </c>
    </row>
    <row r="3843" spans="1:5" hidden="1">
      <c r="A3843">
        <v>372444</v>
      </c>
      <c r="B3843" t="s">
        <v>1292</v>
      </c>
      <c r="C3843" s="3">
        <v>110105</v>
      </c>
      <c r="D3843">
        <v>3808</v>
      </c>
      <c r="E3843" t="s">
        <v>45</v>
      </c>
    </row>
    <row r="3844" spans="1:5" hidden="1">
      <c r="A3844">
        <v>1008955</v>
      </c>
      <c r="B3844" t="s">
        <v>1291</v>
      </c>
      <c r="C3844" s="3">
        <v>110088</v>
      </c>
      <c r="D3844">
        <v>11409</v>
      </c>
      <c r="E3844" t="s">
        <v>66</v>
      </c>
    </row>
    <row r="3845" spans="1:5" hidden="1">
      <c r="A3845">
        <v>5312593</v>
      </c>
      <c r="B3845" t="s">
        <v>1290</v>
      </c>
      <c r="C3845" s="3">
        <v>109994</v>
      </c>
      <c r="D3845">
        <v>59144</v>
      </c>
      <c r="E3845" t="s">
        <v>76</v>
      </c>
    </row>
    <row r="3846" spans="1:5" hidden="1">
      <c r="A3846">
        <v>968557</v>
      </c>
      <c r="B3846" t="s">
        <v>1289</v>
      </c>
      <c r="C3846" s="3">
        <v>109857</v>
      </c>
      <c r="D3846">
        <v>20776</v>
      </c>
      <c r="E3846" t="s">
        <v>136</v>
      </c>
    </row>
    <row r="3847" spans="1:5" hidden="1">
      <c r="A3847">
        <v>76443</v>
      </c>
      <c r="B3847" t="s">
        <v>612</v>
      </c>
      <c r="C3847" s="3">
        <v>109817</v>
      </c>
      <c r="D3847">
        <v>1566</v>
      </c>
      <c r="E3847" t="s">
        <v>139</v>
      </c>
    </row>
    <row r="3848" spans="1:5" hidden="1">
      <c r="A3848">
        <v>651158</v>
      </c>
      <c r="B3848" t="s">
        <v>1288</v>
      </c>
      <c r="C3848" s="3">
        <v>109812</v>
      </c>
      <c r="D3848">
        <v>13381</v>
      </c>
      <c r="E3848" t="s">
        <v>71</v>
      </c>
    </row>
    <row r="3849" spans="1:5" hidden="1">
      <c r="A3849">
        <v>487142</v>
      </c>
      <c r="B3849" t="s">
        <v>1287</v>
      </c>
      <c r="C3849" s="3">
        <v>109750</v>
      </c>
      <c r="D3849">
        <v>11750</v>
      </c>
      <c r="E3849" t="s">
        <v>45</v>
      </c>
    </row>
    <row r="3850" spans="1:5" hidden="1">
      <c r="A3850">
        <v>2140348</v>
      </c>
      <c r="B3850" t="s">
        <v>1286</v>
      </c>
      <c r="C3850" s="3">
        <v>109678</v>
      </c>
      <c r="D3850">
        <v>55130</v>
      </c>
      <c r="E3850" t="s">
        <v>45</v>
      </c>
    </row>
    <row r="3851" spans="1:5" hidden="1">
      <c r="A3851">
        <v>124830</v>
      </c>
      <c r="B3851" t="s">
        <v>1285</v>
      </c>
      <c r="C3851" s="3">
        <v>109617</v>
      </c>
      <c r="D3851">
        <v>17190</v>
      </c>
      <c r="E3851" t="s">
        <v>79</v>
      </c>
    </row>
    <row r="3852" spans="1:5" hidden="1">
      <c r="A3852">
        <v>3482045</v>
      </c>
      <c r="B3852" t="s">
        <v>1284</v>
      </c>
      <c r="C3852" s="3">
        <v>109617</v>
      </c>
      <c r="D3852">
        <v>58413</v>
      </c>
      <c r="E3852" t="s">
        <v>79</v>
      </c>
    </row>
    <row r="3853" spans="1:5" hidden="1">
      <c r="A3853">
        <v>769156</v>
      </c>
      <c r="B3853" t="s">
        <v>1283</v>
      </c>
      <c r="C3853" s="3">
        <v>109616</v>
      </c>
      <c r="D3853">
        <v>8831</v>
      </c>
      <c r="E3853" t="s">
        <v>66</v>
      </c>
    </row>
    <row r="3854" spans="1:5" hidden="1">
      <c r="A3854">
        <v>259059</v>
      </c>
      <c r="B3854" t="s">
        <v>1282</v>
      </c>
      <c r="C3854" s="3">
        <v>109374</v>
      </c>
      <c r="D3854">
        <v>5401</v>
      </c>
      <c r="E3854" t="s">
        <v>43</v>
      </c>
    </row>
    <row r="3855" spans="1:5" hidden="1">
      <c r="A3855">
        <v>305648</v>
      </c>
      <c r="B3855" t="s">
        <v>1281</v>
      </c>
      <c r="C3855" s="3">
        <v>109320</v>
      </c>
      <c r="D3855">
        <v>14051</v>
      </c>
      <c r="E3855" t="s">
        <v>47</v>
      </c>
    </row>
    <row r="3856" spans="1:5" hidden="1">
      <c r="A3856">
        <v>729459</v>
      </c>
      <c r="B3856" t="s">
        <v>1280</v>
      </c>
      <c r="C3856" s="3">
        <v>109290</v>
      </c>
      <c r="D3856">
        <v>12193</v>
      </c>
      <c r="E3856" t="s">
        <v>66</v>
      </c>
    </row>
    <row r="3857" spans="1:5" hidden="1">
      <c r="A3857">
        <v>535931</v>
      </c>
      <c r="B3857" t="s">
        <v>1279</v>
      </c>
      <c r="C3857" s="3">
        <v>109212</v>
      </c>
      <c r="D3857">
        <v>16396</v>
      </c>
      <c r="E3857" t="s">
        <v>349</v>
      </c>
    </row>
    <row r="3858" spans="1:5" hidden="1">
      <c r="A3858">
        <v>250850</v>
      </c>
      <c r="B3858" t="s">
        <v>536</v>
      </c>
      <c r="C3858" s="3">
        <v>109125</v>
      </c>
      <c r="D3858">
        <v>25750</v>
      </c>
      <c r="E3858" t="s">
        <v>68</v>
      </c>
    </row>
    <row r="3859" spans="1:5" hidden="1">
      <c r="A3859">
        <v>3340903</v>
      </c>
      <c r="B3859" t="s">
        <v>1278</v>
      </c>
      <c r="C3859" s="3">
        <v>109034</v>
      </c>
      <c r="D3859">
        <v>57882</v>
      </c>
      <c r="E3859" t="s">
        <v>79</v>
      </c>
    </row>
    <row r="3860" spans="1:5" hidden="1">
      <c r="A3860">
        <v>871648</v>
      </c>
      <c r="B3860" t="s">
        <v>1277</v>
      </c>
      <c r="C3860" s="3">
        <v>108992</v>
      </c>
      <c r="D3860">
        <v>5786</v>
      </c>
      <c r="E3860" t="s">
        <v>41</v>
      </c>
    </row>
    <row r="3861" spans="1:5" hidden="1">
      <c r="A3861">
        <v>576578</v>
      </c>
      <c r="B3861" t="s">
        <v>1276</v>
      </c>
      <c r="C3861" s="3">
        <v>108918</v>
      </c>
      <c r="D3861">
        <v>29578</v>
      </c>
      <c r="E3861" t="s">
        <v>76</v>
      </c>
    </row>
    <row r="3862" spans="1:5" hidden="1">
      <c r="A3862">
        <v>89957</v>
      </c>
      <c r="B3862" t="s">
        <v>1275</v>
      </c>
      <c r="C3862" s="3">
        <v>108754</v>
      </c>
      <c r="D3862">
        <v>3098</v>
      </c>
      <c r="E3862" t="s">
        <v>141</v>
      </c>
    </row>
    <row r="3863" spans="1:5" hidden="1">
      <c r="A3863">
        <v>258379</v>
      </c>
      <c r="B3863" t="s">
        <v>1274</v>
      </c>
      <c r="C3863" s="3">
        <v>108438</v>
      </c>
      <c r="D3863">
        <v>32348</v>
      </c>
      <c r="E3863" t="s">
        <v>34</v>
      </c>
    </row>
    <row r="3864" spans="1:5" hidden="1">
      <c r="A3864">
        <v>867258</v>
      </c>
      <c r="B3864" t="s">
        <v>1273</v>
      </c>
      <c r="C3864" s="3">
        <v>108327</v>
      </c>
      <c r="D3864">
        <v>12231</v>
      </c>
      <c r="E3864" t="s">
        <v>71</v>
      </c>
    </row>
    <row r="3865" spans="1:5" hidden="1">
      <c r="A3865">
        <v>2329200</v>
      </c>
      <c r="B3865" t="s">
        <v>1272</v>
      </c>
      <c r="C3865" s="3">
        <v>108303</v>
      </c>
      <c r="D3865">
        <v>34052</v>
      </c>
      <c r="E3865" t="s">
        <v>145</v>
      </c>
    </row>
    <row r="3866" spans="1:5" hidden="1">
      <c r="A3866">
        <v>795249</v>
      </c>
      <c r="B3866" t="s">
        <v>75</v>
      </c>
      <c r="C3866" s="3">
        <v>108250</v>
      </c>
      <c r="D3866">
        <v>8522</v>
      </c>
      <c r="E3866" t="s">
        <v>47</v>
      </c>
    </row>
    <row r="3867" spans="1:5" hidden="1">
      <c r="A3867">
        <v>918150</v>
      </c>
      <c r="B3867" t="s">
        <v>1271</v>
      </c>
      <c r="C3867" s="3">
        <v>108139</v>
      </c>
      <c r="D3867">
        <v>1165</v>
      </c>
      <c r="E3867" t="s">
        <v>68</v>
      </c>
    </row>
    <row r="3868" spans="1:5" hidden="1">
      <c r="A3868">
        <v>823142</v>
      </c>
      <c r="B3868" t="s">
        <v>1270</v>
      </c>
      <c r="C3868" s="3">
        <v>108137</v>
      </c>
      <c r="D3868">
        <v>10804</v>
      </c>
      <c r="E3868" t="s">
        <v>45</v>
      </c>
    </row>
    <row r="3869" spans="1:5" hidden="1">
      <c r="A3869">
        <v>3596894</v>
      </c>
      <c r="B3869" t="s">
        <v>1269</v>
      </c>
      <c r="C3869" s="3">
        <v>107891</v>
      </c>
      <c r="D3869">
        <v>58271</v>
      </c>
      <c r="E3869" t="s">
        <v>912</v>
      </c>
    </row>
    <row r="3870" spans="1:5" hidden="1">
      <c r="A3870">
        <v>1008553</v>
      </c>
      <c r="B3870" t="s">
        <v>1268</v>
      </c>
      <c r="C3870" s="3">
        <v>107873</v>
      </c>
      <c r="D3870">
        <v>15741</v>
      </c>
      <c r="E3870" t="s">
        <v>136</v>
      </c>
    </row>
    <row r="3871" spans="1:5" hidden="1">
      <c r="A3871">
        <v>250430</v>
      </c>
      <c r="B3871" t="s">
        <v>1267</v>
      </c>
      <c r="C3871" s="3">
        <v>107859</v>
      </c>
      <c r="D3871">
        <v>21050</v>
      </c>
      <c r="E3871" t="s">
        <v>84</v>
      </c>
    </row>
    <row r="3872" spans="1:5" hidden="1">
      <c r="A3872">
        <v>615879</v>
      </c>
      <c r="B3872" t="s">
        <v>1266</v>
      </c>
      <c r="C3872" s="3">
        <v>107779</v>
      </c>
      <c r="D3872">
        <v>27910</v>
      </c>
      <c r="E3872" t="s">
        <v>45</v>
      </c>
    </row>
    <row r="3873" spans="1:5" hidden="1">
      <c r="A3873">
        <v>344852</v>
      </c>
      <c r="B3873" t="s">
        <v>1265</v>
      </c>
      <c r="C3873" s="3">
        <v>107601</v>
      </c>
      <c r="D3873">
        <v>1413</v>
      </c>
      <c r="E3873" t="s">
        <v>66</v>
      </c>
    </row>
    <row r="3874" spans="1:5" hidden="1">
      <c r="A3874">
        <v>2749059</v>
      </c>
      <c r="B3874" t="s">
        <v>1264</v>
      </c>
      <c r="C3874" s="3">
        <v>107595</v>
      </c>
      <c r="D3874">
        <v>35172</v>
      </c>
      <c r="E3874" t="s">
        <v>66</v>
      </c>
    </row>
    <row r="3875" spans="1:5" hidden="1">
      <c r="A3875">
        <v>732637</v>
      </c>
      <c r="B3875" t="s">
        <v>1263</v>
      </c>
      <c r="C3875" s="3">
        <v>107552</v>
      </c>
      <c r="D3875">
        <v>16453</v>
      </c>
      <c r="E3875" t="s">
        <v>164</v>
      </c>
    </row>
    <row r="3876" spans="1:5" hidden="1">
      <c r="A3876">
        <v>380944</v>
      </c>
      <c r="B3876" t="s">
        <v>1262</v>
      </c>
      <c r="C3876" s="3">
        <v>107472</v>
      </c>
      <c r="D3876">
        <v>15228</v>
      </c>
      <c r="E3876" t="s">
        <v>145</v>
      </c>
    </row>
    <row r="3877" spans="1:5" hidden="1">
      <c r="A3877">
        <v>563336</v>
      </c>
      <c r="B3877" t="s">
        <v>1261</v>
      </c>
      <c r="C3877" s="3">
        <v>107444</v>
      </c>
      <c r="D3877">
        <v>23523</v>
      </c>
      <c r="E3877" t="s">
        <v>84</v>
      </c>
    </row>
    <row r="3878" spans="1:5" hidden="1">
      <c r="A3878">
        <v>2702764</v>
      </c>
      <c r="B3878" t="s">
        <v>1260</v>
      </c>
      <c r="C3878" s="3">
        <v>107429</v>
      </c>
      <c r="D3878">
        <v>34857</v>
      </c>
      <c r="E3878" t="s">
        <v>47</v>
      </c>
    </row>
    <row r="3879" spans="1:5" hidden="1">
      <c r="A3879">
        <v>446176</v>
      </c>
      <c r="B3879" t="s">
        <v>1259</v>
      </c>
      <c r="C3879" s="3">
        <v>107415</v>
      </c>
      <c r="D3879">
        <v>29521</v>
      </c>
      <c r="E3879" t="s">
        <v>76</v>
      </c>
    </row>
    <row r="3880" spans="1:5" hidden="1">
      <c r="A3880">
        <v>167453</v>
      </c>
      <c r="B3880" t="s">
        <v>1258</v>
      </c>
      <c r="C3880" s="3">
        <v>107274</v>
      </c>
      <c r="D3880">
        <v>8693</v>
      </c>
      <c r="E3880" t="s">
        <v>145</v>
      </c>
    </row>
    <row r="3881" spans="1:5" hidden="1">
      <c r="A3881">
        <v>617051</v>
      </c>
      <c r="B3881" t="s">
        <v>28</v>
      </c>
      <c r="C3881" s="3">
        <v>107180</v>
      </c>
      <c r="D3881">
        <v>12309</v>
      </c>
      <c r="E3881" t="s">
        <v>141</v>
      </c>
    </row>
    <row r="3882" spans="1:5" hidden="1">
      <c r="A3882">
        <v>304520</v>
      </c>
      <c r="B3882" t="s">
        <v>1257</v>
      </c>
      <c r="C3882" s="3">
        <v>106937</v>
      </c>
      <c r="D3882">
        <v>26847</v>
      </c>
      <c r="E3882" t="s">
        <v>390</v>
      </c>
    </row>
    <row r="3883" spans="1:5" hidden="1">
      <c r="A3883">
        <v>3282692</v>
      </c>
      <c r="B3883" t="s">
        <v>1256</v>
      </c>
      <c r="C3883" s="3">
        <v>106907</v>
      </c>
      <c r="D3883">
        <v>57799</v>
      </c>
      <c r="E3883" t="s">
        <v>56</v>
      </c>
    </row>
    <row r="3884" spans="1:5" hidden="1">
      <c r="A3884">
        <v>861742</v>
      </c>
      <c r="B3884" t="s">
        <v>1255</v>
      </c>
      <c r="C3884" s="3">
        <v>106885</v>
      </c>
      <c r="D3884">
        <v>11726</v>
      </c>
      <c r="E3884" t="s">
        <v>45</v>
      </c>
    </row>
    <row r="3885" spans="1:5" hidden="1">
      <c r="A3885">
        <v>544447</v>
      </c>
      <c r="B3885" t="s">
        <v>212</v>
      </c>
      <c r="C3885" s="3">
        <v>106841</v>
      </c>
      <c r="D3885">
        <v>12128</v>
      </c>
      <c r="E3885" t="s">
        <v>47</v>
      </c>
    </row>
    <row r="3886" spans="1:5" hidden="1">
      <c r="A3886">
        <v>3459216</v>
      </c>
      <c r="B3886" t="s">
        <v>1254</v>
      </c>
      <c r="C3886" s="3">
        <v>106841</v>
      </c>
      <c r="D3886">
        <v>58214</v>
      </c>
      <c r="E3886" t="s">
        <v>45</v>
      </c>
    </row>
    <row r="3887" spans="1:5" hidden="1">
      <c r="A3887">
        <v>844138</v>
      </c>
      <c r="B3887" t="s">
        <v>1253</v>
      </c>
      <c r="C3887" s="3">
        <v>106815</v>
      </c>
      <c r="D3887">
        <v>17587</v>
      </c>
      <c r="E3887" t="s">
        <v>336</v>
      </c>
    </row>
    <row r="3888" spans="1:5" hidden="1">
      <c r="A3888">
        <v>278733</v>
      </c>
      <c r="B3888" t="s">
        <v>1252</v>
      </c>
      <c r="C3888" s="3">
        <v>106775</v>
      </c>
      <c r="D3888">
        <v>16275</v>
      </c>
      <c r="E3888" t="s">
        <v>79</v>
      </c>
    </row>
    <row r="3889" spans="1:5" hidden="1">
      <c r="A3889">
        <v>795959</v>
      </c>
      <c r="B3889" t="s">
        <v>1251</v>
      </c>
      <c r="C3889" s="3">
        <v>106687</v>
      </c>
      <c r="D3889">
        <v>18879</v>
      </c>
      <c r="E3889" t="s">
        <v>71</v>
      </c>
    </row>
    <row r="3890" spans="1:5" hidden="1">
      <c r="A3890">
        <v>858818</v>
      </c>
      <c r="B3890" t="s">
        <v>1250</v>
      </c>
      <c r="C3890" s="3">
        <v>106669</v>
      </c>
      <c r="D3890">
        <v>7274</v>
      </c>
      <c r="E3890" t="s">
        <v>36</v>
      </c>
    </row>
    <row r="3891" spans="1:5" hidden="1">
      <c r="A3891">
        <v>3296859</v>
      </c>
      <c r="B3891" t="s">
        <v>1249</v>
      </c>
      <c r="C3891" s="3">
        <v>106645</v>
      </c>
      <c r="D3891">
        <v>57901</v>
      </c>
      <c r="E3891" t="s">
        <v>141</v>
      </c>
    </row>
    <row r="3892" spans="1:5" hidden="1">
      <c r="A3892">
        <v>578554</v>
      </c>
      <c r="B3892" t="s">
        <v>1248</v>
      </c>
      <c r="C3892" s="3">
        <v>106472</v>
      </c>
      <c r="D3892">
        <v>12694</v>
      </c>
      <c r="E3892" t="s">
        <v>71</v>
      </c>
    </row>
    <row r="3893" spans="1:5" hidden="1">
      <c r="A3893">
        <v>242958</v>
      </c>
      <c r="B3893" t="s">
        <v>1247</v>
      </c>
      <c r="C3893" s="3">
        <v>106281</v>
      </c>
      <c r="D3893">
        <v>1092</v>
      </c>
      <c r="E3893" t="s">
        <v>474</v>
      </c>
    </row>
    <row r="3894" spans="1:5" hidden="1">
      <c r="A3894">
        <v>968155</v>
      </c>
      <c r="B3894" t="s">
        <v>1246</v>
      </c>
      <c r="C3894" s="3">
        <v>106238</v>
      </c>
      <c r="D3894">
        <v>17872</v>
      </c>
      <c r="E3894" t="s">
        <v>129</v>
      </c>
    </row>
    <row r="3895" spans="1:5" hidden="1">
      <c r="A3895">
        <v>794475</v>
      </c>
      <c r="B3895" t="s">
        <v>1245</v>
      </c>
      <c r="C3895" s="3">
        <v>106215</v>
      </c>
      <c r="D3895">
        <v>29268</v>
      </c>
      <c r="E3895" t="s">
        <v>336</v>
      </c>
    </row>
    <row r="3896" spans="1:5" hidden="1">
      <c r="A3896">
        <v>742636</v>
      </c>
      <c r="B3896" t="s">
        <v>1244</v>
      </c>
      <c r="C3896" s="3">
        <v>106155</v>
      </c>
      <c r="D3896">
        <v>23222</v>
      </c>
      <c r="E3896" t="s">
        <v>336</v>
      </c>
    </row>
    <row r="3897" spans="1:5" hidden="1">
      <c r="A3897">
        <v>853251</v>
      </c>
      <c r="B3897" t="s">
        <v>1243</v>
      </c>
      <c r="C3897" s="3">
        <v>106140</v>
      </c>
      <c r="D3897">
        <v>26351</v>
      </c>
      <c r="E3897" t="s">
        <v>141</v>
      </c>
    </row>
    <row r="3898" spans="1:5" hidden="1">
      <c r="A3898">
        <v>788652</v>
      </c>
      <c r="B3898" t="s">
        <v>1242</v>
      </c>
      <c r="C3898" s="3">
        <v>106126</v>
      </c>
      <c r="D3898">
        <v>8863</v>
      </c>
      <c r="E3898" t="s">
        <v>66</v>
      </c>
    </row>
    <row r="3899" spans="1:5" hidden="1">
      <c r="A3899">
        <v>849076</v>
      </c>
      <c r="B3899" t="s">
        <v>1241</v>
      </c>
      <c r="C3899" s="3">
        <v>106059</v>
      </c>
      <c r="D3899">
        <v>29241</v>
      </c>
      <c r="E3899" t="s">
        <v>141</v>
      </c>
    </row>
    <row r="3900" spans="1:5" hidden="1">
      <c r="A3900">
        <v>537038</v>
      </c>
      <c r="B3900" t="s">
        <v>1240</v>
      </c>
      <c r="C3900" s="3">
        <v>106046</v>
      </c>
      <c r="D3900">
        <v>17713</v>
      </c>
      <c r="E3900" t="s">
        <v>45</v>
      </c>
    </row>
    <row r="3901" spans="1:5" hidden="1">
      <c r="A3901">
        <v>190947</v>
      </c>
      <c r="B3901" t="s">
        <v>75</v>
      </c>
      <c r="C3901" s="3">
        <v>106016</v>
      </c>
      <c r="D3901">
        <v>16177</v>
      </c>
      <c r="E3901" t="s">
        <v>47</v>
      </c>
    </row>
    <row r="3902" spans="1:5" hidden="1">
      <c r="A3902">
        <v>934646</v>
      </c>
      <c r="B3902" t="s">
        <v>1239</v>
      </c>
      <c r="C3902" s="3">
        <v>105960</v>
      </c>
      <c r="D3902">
        <v>10080</v>
      </c>
      <c r="E3902" t="s">
        <v>45</v>
      </c>
    </row>
    <row r="3903" spans="1:5" hidden="1">
      <c r="A3903">
        <v>656658</v>
      </c>
      <c r="B3903" t="s">
        <v>1238</v>
      </c>
      <c r="C3903" s="3">
        <v>105930</v>
      </c>
      <c r="D3903">
        <v>26738</v>
      </c>
      <c r="E3903" t="s">
        <v>141</v>
      </c>
    </row>
    <row r="3904" spans="1:5" hidden="1">
      <c r="A3904">
        <v>450669</v>
      </c>
      <c r="B3904" t="s">
        <v>1237</v>
      </c>
      <c r="C3904" s="3">
        <v>105904</v>
      </c>
      <c r="D3904">
        <v>2273</v>
      </c>
      <c r="E3904" t="s">
        <v>416</v>
      </c>
    </row>
    <row r="3905" spans="1:5" hidden="1">
      <c r="A3905">
        <v>453147</v>
      </c>
      <c r="B3905" t="s">
        <v>1236</v>
      </c>
      <c r="C3905" s="3">
        <v>105889</v>
      </c>
      <c r="D3905">
        <v>10374</v>
      </c>
      <c r="E3905" t="s">
        <v>145</v>
      </c>
    </row>
    <row r="3906" spans="1:5" hidden="1">
      <c r="A3906">
        <v>624956</v>
      </c>
      <c r="B3906" t="s">
        <v>1235</v>
      </c>
      <c r="C3906" s="3">
        <v>105885</v>
      </c>
      <c r="D3906">
        <v>24966</v>
      </c>
      <c r="E3906" t="s">
        <v>60</v>
      </c>
    </row>
    <row r="3907" spans="1:5" hidden="1">
      <c r="A3907">
        <v>426758</v>
      </c>
      <c r="B3907" t="s">
        <v>1234</v>
      </c>
      <c r="C3907" s="3">
        <v>105848</v>
      </c>
      <c r="D3907">
        <v>14349</v>
      </c>
      <c r="E3907" t="s">
        <v>71</v>
      </c>
    </row>
    <row r="3908" spans="1:5" hidden="1">
      <c r="A3908">
        <v>427960</v>
      </c>
      <c r="B3908" t="s">
        <v>1233</v>
      </c>
      <c r="C3908" s="3">
        <v>105837</v>
      </c>
      <c r="D3908">
        <v>22993</v>
      </c>
      <c r="E3908" t="s">
        <v>1232</v>
      </c>
    </row>
    <row r="3909" spans="1:5" hidden="1">
      <c r="A3909">
        <v>506052</v>
      </c>
      <c r="B3909" t="s">
        <v>1231</v>
      </c>
      <c r="C3909" s="3">
        <v>105591</v>
      </c>
      <c r="D3909">
        <v>13580</v>
      </c>
      <c r="E3909" t="s">
        <v>145</v>
      </c>
    </row>
    <row r="3910" spans="1:5" hidden="1">
      <c r="A3910">
        <v>29476</v>
      </c>
      <c r="B3910" t="s">
        <v>1230</v>
      </c>
      <c r="C3910" s="3">
        <v>105558</v>
      </c>
      <c r="D3910">
        <v>31711</v>
      </c>
      <c r="E3910" t="s">
        <v>131</v>
      </c>
    </row>
    <row r="3911" spans="1:5" hidden="1">
      <c r="A3911">
        <v>2696180</v>
      </c>
      <c r="B3911" t="s">
        <v>1229</v>
      </c>
      <c r="C3911" s="3">
        <v>105531</v>
      </c>
      <c r="D3911">
        <v>34752</v>
      </c>
      <c r="E3911" t="s">
        <v>45</v>
      </c>
    </row>
    <row r="3912" spans="1:5" hidden="1">
      <c r="A3912">
        <v>439730</v>
      </c>
      <c r="B3912" t="s">
        <v>1228</v>
      </c>
      <c r="C3912" s="3">
        <v>105499</v>
      </c>
      <c r="D3912">
        <v>10855</v>
      </c>
      <c r="E3912" t="s">
        <v>45</v>
      </c>
    </row>
    <row r="3913" spans="1:5" hidden="1">
      <c r="A3913">
        <v>995674</v>
      </c>
      <c r="B3913" t="s">
        <v>1227</v>
      </c>
      <c r="C3913" s="3">
        <v>105499</v>
      </c>
      <c r="D3913">
        <v>29858</v>
      </c>
      <c r="E3913" t="s">
        <v>76</v>
      </c>
    </row>
    <row r="3914" spans="1:5" hidden="1">
      <c r="A3914">
        <v>766052</v>
      </c>
      <c r="B3914" t="s">
        <v>1226</v>
      </c>
      <c r="C3914" s="3">
        <v>105365</v>
      </c>
      <c r="D3914">
        <v>23551</v>
      </c>
      <c r="E3914" t="s">
        <v>71</v>
      </c>
    </row>
    <row r="3915" spans="1:5" hidden="1">
      <c r="A3915">
        <v>667346</v>
      </c>
      <c r="B3915" t="s">
        <v>1225</v>
      </c>
      <c r="C3915" s="3">
        <v>105336</v>
      </c>
      <c r="D3915">
        <v>5722</v>
      </c>
      <c r="E3915" t="s">
        <v>45</v>
      </c>
    </row>
    <row r="3916" spans="1:5" hidden="1">
      <c r="A3916">
        <v>387055</v>
      </c>
      <c r="B3916" t="s">
        <v>252</v>
      </c>
      <c r="C3916" s="3">
        <v>105310</v>
      </c>
      <c r="D3916">
        <v>1778</v>
      </c>
      <c r="E3916" t="s">
        <v>129</v>
      </c>
    </row>
    <row r="3917" spans="1:5" hidden="1">
      <c r="A3917">
        <v>954158</v>
      </c>
      <c r="B3917" t="s">
        <v>1224</v>
      </c>
      <c r="C3917" s="3">
        <v>105248</v>
      </c>
      <c r="D3917">
        <v>8640</v>
      </c>
      <c r="E3917" t="s">
        <v>136</v>
      </c>
    </row>
    <row r="3918" spans="1:5" hidden="1">
      <c r="A3918">
        <v>1163283</v>
      </c>
      <c r="B3918" t="s">
        <v>1223</v>
      </c>
      <c r="C3918" s="3">
        <v>105180</v>
      </c>
      <c r="D3918">
        <v>27153</v>
      </c>
      <c r="E3918" t="s">
        <v>79</v>
      </c>
    </row>
    <row r="3919" spans="1:5" hidden="1">
      <c r="A3919">
        <v>1002355</v>
      </c>
      <c r="B3919" t="s">
        <v>1222</v>
      </c>
      <c r="C3919" s="3">
        <v>104967</v>
      </c>
      <c r="D3919">
        <v>16170</v>
      </c>
      <c r="E3919" t="s">
        <v>71</v>
      </c>
    </row>
    <row r="3920" spans="1:5" hidden="1">
      <c r="A3920">
        <v>483537</v>
      </c>
      <c r="B3920" t="s">
        <v>1221</v>
      </c>
      <c r="C3920" s="3">
        <v>104961</v>
      </c>
      <c r="D3920">
        <v>26687</v>
      </c>
      <c r="E3920" t="s">
        <v>349</v>
      </c>
    </row>
    <row r="3921" spans="1:15" hidden="1">
      <c r="A3921">
        <v>673851</v>
      </c>
      <c r="B3921" t="s">
        <v>1220</v>
      </c>
      <c r="C3921" s="3">
        <v>104889</v>
      </c>
      <c r="D3921">
        <v>17671</v>
      </c>
      <c r="E3921" t="s">
        <v>52</v>
      </c>
    </row>
    <row r="3922" spans="1:15" hidden="1">
      <c r="A3922">
        <v>855143</v>
      </c>
      <c r="B3922" t="s">
        <v>1219</v>
      </c>
      <c r="C3922" s="3">
        <v>104873</v>
      </c>
      <c r="D3922">
        <v>15035</v>
      </c>
      <c r="E3922" t="s">
        <v>131</v>
      </c>
    </row>
    <row r="3923" spans="1:15" hidden="1">
      <c r="A3923">
        <v>127055</v>
      </c>
      <c r="B3923" t="s">
        <v>272</v>
      </c>
      <c r="C3923" s="3">
        <v>104693</v>
      </c>
      <c r="D3923">
        <v>5131</v>
      </c>
      <c r="E3923" t="s">
        <v>66</v>
      </c>
    </row>
    <row r="3924" spans="1:15" hidden="1">
      <c r="A3924">
        <v>156970</v>
      </c>
      <c r="B3924" t="s">
        <v>1218</v>
      </c>
      <c r="C3924" s="3">
        <v>104581</v>
      </c>
      <c r="D3924">
        <v>29357</v>
      </c>
      <c r="E3924" t="s">
        <v>79</v>
      </c>
    </row>
    <row r="3925" spans="1:15" hidden="1">
      <c r="A3925">
        <v>963954</v>
      </c>
      <c r="B3925" t="s">
        <v>1217</v>
      </c>
      <c r="C3925" s="3">
        <v>104567</v>
      </c>
      <c r="D3925">
        <v>8259</v>
      </c>
      <c r="E3925" t="s">
        <v>71</v>
      </c>
    </row>
    <row r="3926" spans="1:15" hidden="1">
      <c r="A3926">
        <v>674344</v>
      </c>
      <c r="B3926" t="s">
        <v>1216</v>
      </c>
      <c r="C3926" s="3">
        <v>104453</v>
      </c>
      <c r="D3926">
        <v>9526</v>
      </c>
      <c r="E3926" t="s">
        <v>145</v>
      </c>
    </row>
    <row r="3927" spans="1:15" hidden="1">
      <c r="A3927">
        <v>49148</v>
      </c>
      <c r="B3927" t="s">
        <v>1215</v>
      </c>
      <c r="C3927" s="3">
        <v>104427</v>
      </c>
      <c r="D3927">
        <v>9265</v>
      </c>
      <c r="E3927" t="s">
        <v>45</v>
      </c>
    </row>
    <row r="3928" spans="1:15" hidden="1">
      <c r="A3928">
        <v>670775</v>
      </c>
      <c r="B3928" t="s">
        <v>1214</v>
      </c>
      <c r="C3928" s="3">
        <v>104358</v>
      </c>
      <c r="D3928">
        <v>30126</v>
      </c>
      <c r="E3928" t="s">
        <v>1073</v>
      </c>
    </row>
    <row r="3929" spans="1:15" hidden="1">
      <c r="A3929">
        <v>537551</v>
      </c>
      <c r="B3929" t="s">
        <v>1213</v>
      </c>
      <c r="C3929" s="3">
        <v>104332</v>
      </c>
      <c r="D3929">
        <v>11821</v>
      </c>
      <c r="E3929" t="s">
        <v>60</v>
      </c>
    </row>
    <row r="3930" spans="1:15" hidden="1">
      <c r="A3930">
        <v>807946</v>
      </c>
      <c r="B3930" t="s">
        <v>1212</v>
      </c>
      <c r="C3930" s="3">
        <v>104325</v>
      </c>
      <c r="D3930">
        <v>17690</v>
      </c>
      <c r="E3930" t="s">
        <v>45</v>
      </c>
    </row>
    <row r="3931" spans="1:15" hidden="1">
      <c r="A3931">
        <v>88950</v>
      </c>
      <c r="B3931" t="s">
        <v>1211</v>
      </c>
      <c r="C3931" s="3">
        <v>104292</v>
      </c>
      <c r="D3931">
        <v>10176</v>
      </c>
      <c r="E3931" t="s">
        <v>66</v>
      </c>
    </row>
    <row r="3932" spans="1:15" hidden="1">
      <c r="A3932">
        <v>3308574</v>
      </c>
      <c r="B3932" t="s">
        <v>1210</v>
      </c>
      <c r="C3932" s="3">
        <v>104250</v>
      </c>
      <c r="D3932">
        <v>57884</v>
      </c>
      <c r="E3932" t="s">
        <v>71</v>
      </c>
    </row>
    <row r="3933" spans="1:15" hidden="1">
      <c r="A3933">
        <v>157650</v>
      </c>
      <c r="B3933" t="s">
        <v>1209</v>
      </c>
      <c r="C3933" s="3">
        <v>104245</v>
      </c>
      <c r="D3933">
        <v>23986</v>
      </c>
      <c r="E3933" t="s">
        <v>66</v>
      </c>
    </row>
    <row r="3934" spans="1:15" hidden="1">
      <c r="A3934">
        <v>784430</v>
      </c>
      <c r="B3934" t="s">
        <v>1208</v>
      </c>
      <c r="C3934" s="3">
        <v>104158</v>
      </c>
      <c r="D3934">
        <v>183</v>
      </c>
      <c r="E3934" t="s">
        <v>79</v>
      </c>
      <c r="N3934" s="24" t="s">
        <v>192</v>
      </c>
      <c r="O3934" t="s">
        <v>1207</v>
      </c>
    </row>
    <row r="3935" spans="1:15" hidden="1">
      <c r="A3935">
        <v>466932</v>
      </c>
      <c r="B3935" t="s">
        <v>1206</v>
      </c>
      <c r="C3935" s="3">
        <v>104096</v>
      </c>
      <c r="D3935">
        <v>2787</v>
      </c>
      <c r="E3935" t="s">
        <v>84</v>
      </c>
    </row>
    <row r="3936" spans="1:15" hidden="1">
      <c r="A3936">
        <v>1470150</v>
      </c>
      <c r="B3936" t="s">
        <v>1205</v>
      </c>
      <c r="C3936" s="3">
        <v>104051</v>
      </c>
      <c r="D3936">
        <v>33131</v>
      </c>
      <c r="E3936" t="s">
        <v>66</v>
      </c>
    </row>
    <row r="3937" spans="1:5" hidden="1">
      <c r="A3937">
        <v>316859</v>
      </c>
      <c r="B3937" t="s">
        <v>1204</v>
      </c>
      <c r="C3937" s="3">
        <v>103984</v>
      </c>
      <c r="D3937">
        <v>10672</v>
      </c>
      <c r="E3937" t="s">
        <v>68</v>
      </c>
    </row>
    <row r="3938" spans="1:5" hidden="1">
      <c r="A3938">
        <v>764067</v>
      </c>
      <c r="B3938" t="s">
        <v>1203</v>
      </c>
      <c r="C3938" s="3">
        <v>103865</v>
      </c>
      <c r="D3938">
        <v>22942</v>
      </c>
      <c r="E3938" t="s">
        <v>141</v>
      </c>
    </row>
    <row r="3939" spans="1:5" hidden="1">
      <c r="A3939">
        <v>43052</v>
      </c>
      <c r="B3939" t="s">
        <v>950</v>
      </c>
      <c r="C3939" s="3">
        <v>103793</v>
      </c>
      <c r="D3939">
        <v>9036</v>
      </c>
      <c r="E3939" t="s">
        <v>145</v>
      </c>
    </row>
    <row r="3940" spans="1:5" hidden="1">
      <c r="A3940">
        <v>3282012</v>
      </c>
      <c r="B3940" t="s">
        <v>1202</v>
      </c>
      <c r="C3940" s="3">
        <v>103685</v>
      </c>
      <c r="D3940">
        <v>57569</v>
      </c>
      <c r="E3940" t="s">
        <v>84</v>
      </c>
    </row>
    <row r="3941" spans="1:5" hidden="1">
      <c r="A3941">
        <v>48057</v>
      </c>
      <c r="B3941" t="s">
        <v>1201</v>
      </c>
      <c r="C3941" s="3">
        <v>103647</v>
      </c>
      <c r="D3941">
        <v>4775</v>
      </c>
      <c r="E3941" t="s">
        <v>52</v>
      </c>
    </row>
    <row r="3942" spans="1:5" hidden="1">
      <c r="A3942">
        <v>774235</v>
      </c>
      <c r="B3942" t="s">
        <v>1200</v>
      </c>
      <c r="C3942" s="3">
        <v>103646</v>
      </c>
      <c r="D3942">
        <v>14731</v>
      </c>
      <c r="E3942" t="s">
        <v>79</v>
      </c>
    </row>
    <row r="3943" spans="1:5" hidden="1">
      <c r="A3943">
        <v>292467</v>
      </c>
      <c r="B3943" t="s">
        <v>1199</v>
      </c>
      <c r="C3943" s="3">
        <v>103640</v>
      </c>
      <c r="D3943">
        <v>13600</v>
      </c>
      <c r="E3943" t="s">
        <v>141</v>
      </c>
    </row>
    <row r="3944" spans="1:5" hidden="1">
      <c r="A3944">
        <v>2917184</v>
      </c>
      <c r="B3944" t="s">
        <v>1198</v>
      </c>
      <c r="C3944" s="3">
        <v>103624</v>
      </c>
      <c r="D3944">
        <v>35597</v>
      </c>
      <c r="E3944" t="s">
        <v>71</v>
      </c>
    </row>
    <row r="3945" spans="1:5" hidden="1">
      <c r="A3945">
        <v>125873</v>
      </c>
      <c r="B3945" t="s">
        <v>1197</v>
      </c>
      <c r="C3945" s="3">
        <v>103550</v>
      </c>
      <c r="D3945">
        <v>29764</v>
      </c>
      <c r="E3945" t="s">
        <v>71</v>
      </c>
    </row>
    <row r="3946" spans="1:5" hidden="1">
      <c r="A3946">
        <v>106676</v>
      </c>
      <c r="B3946" t="s">
        <v>1196</v>
      </c>
      <c r="C3946" s="3">
        <v>103466</v>
      </c>
      <c r="D3946">
        <v>30878</v>
      </c>
      <c r="E3946" t="s">
        <v>951</v>
      </c>
    </row>
    <row r="3947" spans="1:5" hidden="1">
      <c r="A3947">
        <v>661474</v>
      </c>
      <c r="B3947" t="s">
        <v>1195</v>
      </c>
      <c r="C3947" s="3">
        <v>103381</v>
      </c>
      <c r="D3947">
        <v>29238</v>
      </c>
      <c r="E3947" t="s">
        <v>275</v>
      </c>
    </row>
    <row r="3948" spans="1:5" hidden="1">
      <c r="A3948">
        <v>82659</v>
      </c>
      <c r="B3948" t="s">
        <v>1194</v>
      </c>
      <c r="C3948" s="3">
        <v>103305</v>
      </c>
      <c r="D3948">
        <v>10957</v>
      </c>
      <c r="E3948" t="s">
        <v>66</v>
      </c>
    </row>
    <row r="3949" spans="1:5" hidden="1">
      <c r="A3949">
        <v>2304636</v>
      </c>
      <c r="B3949" t="s">
        <v>536</v>
      </c>
      <c r="C3949" s="3">
        <v>103197</v>
      </c>
      <c r="D3949">
        <v>34020</v>
      </c>
      <c r="E3949" t="s">
        <v>52</v>
      </c>
    </row>
    <row r="3950" spans="1:5" hidden="1">
      <c r="A3950">
        <v>1011656</v>
      </c>
      <c r="B3950" t="s">
        <v>1193</v>
      </c>
      <c r="C3950" s="3">
        <v>102974</v>
      </c>
      <c r="D3950">
        <v>10160</v>
      </c>
      <c r="E3950" t="s">
        <v>66</v>
      </c>
    </row>
    <row r="3951" spans="1:5" hidden="1">
      <c r="A3951">
        <v>837840</v>
      </c>
      <c r="B3951" t="s">
        <v>1192</v>
      </c>
      <c r="C3951" s="3">
        <v>102939</v>
      </c>
      <c r="D3951">
        <v>11446</v>
      </c>
      <c r="E3951" t="s">
        <v>106</v>
      </c>
    </row>
    <row r="3952" spans="1:5" hidden="1">
      <c r="A3952">
        <v>159645</v>
      </c>
      <c r="B3952" t="s">
        <v>1191</v>
      </c>
      <c r="C3952" s="3">
        <v>102931</v>
      </c>
      <c r="D3952">
        <v>14960</v>
      </c>
      <c r="E3952" t="s">
        <v>145</v>
      </c>
    </row>
    <row r="3953" spans="1:15" hidden="1">
      <c r="A3953">
        <v>420877</v>
      </c>
      <c r="B3953" t="s">
        <v>1190</v>
      </c>
      <c r="C3953" s="3">
        <v>102917</v>
      </c>
      <c r="D3953">
        <v>31479</v>
      </c>
      <c r="E3953" t="s">
        <v>84</v>
      </c>
    </row>
    <row r="3954" spans="1:15" hidden="1">
      <c r="A3954">
        <v>480059</v>
      </c>
      <c r="B3954" t="s">
        <v>1189</v>
      </c>
      <c r="C3954" s="3">
        <v>102695</v>
      </c>
      <c r="D3954">
        <v>19381</v>
      </c>
      <c r="E3954" t="s">
        <v>129</v>
      </c>
    </row>
    <row r="3955" spans="1:15" hidden="1">
      <c r="A3955">
        <v>196752</v>
      </c>
      <c r="B3955" t="s">
        <v>1188</v>
      </c>
      <c r="C3955" s="3">
        <v>102492</v>
      </c>
      <c r="D3955">
        <v>18109</v>
      </c>
      <c r="E3955" t="s">
        <v>52</v>
      </c>
    </row>
    <row r="3956" spans="1:15" hidden="1">
      <c r="A3956">
        <v>382742</v>
      </c>
      <c r="B3956" t="s">
        <v>1187</v>
      </c>
      <c r="C3956" s="3">
        <v>102271</v>
      </c>
      <c r="D3956">
        <v>1008</v>
      </c>
      <c r="E3956" t="s">
        <v>474</v>
      </c>
      <c r="N3956" s="24" t="s">
        <v>192</v>
      </c>
    </row>
    <row r="3957" spans="1:15" hidden="1">
      <c r="A3957">
        <v>19972</v>
      </c>
      <c r="B3957" t="s">
        <v>1186</v>
      </c>
      <c r="C3957" s="3">
        <v>102223</v>
      </c>
      <c r="D3957">
        <v>34711</v>
      </c>
      <c r="E3957" t="s">
        <v>86</v>
      </c>
    </row>
    <row r="3958" spans="1:15" hidden="1">
      <c r="A3958">
        <v>22552</v>
      </c>
      <c r="B3958" t="s">
        <v>1185</v>
      </c>
      <c r="C3958" s="3">
        <v>102206</v>
      </c>
      <c r="D3958">
        <v>10576</v>
      </c>
      <c r="E3958" t="s">
        <v>66</v>
      </c>
    </row>
    <row r="3959" spans="1:15" hidden="1">
      <c r="A3959">
        <v>1390324</v>
      </c>
      <c r="B3959" t="s">
        <v>1184</v>
      </c>
      <c r="C3959" s="3">
        <v>101955</v>
      </c>
      <c r="D3959">
        <v>27506</v>
      </c>
      <c r="E3959" t="s">
        <v>76</v>
      </c>
    </row>
    <row r="3960" spans="1:15" hidden="1">
      <c r="A3960">
        <v>331544</v>
      </c>
      <c r="B3960" t="s">
        <v>1183</v>
      </c>
      <c r="C3960" s="3">
        <v>101916</v>
      </c>
      <c r="D3960">
        <v>15092</v>
      </c>
      <c r="E3960" t="s">
        <v>145</v>
      </c>
    </row>
    <row r="3961" spans="1:15" hidden="1">
      <c r="A3961">
        <v>868059</v>
      </c>
      <c r="B3961" t="s">
        <v>1182</v>
      </c>
      <c r="C3961" s="3">
        <v>101877</v>
      </c>
      <c r="D3961">
        <v>9773</v>
      </c>
      <c r="E3961" t="s">
        <v>66</v>
      </c>
    </row>
    <row r="3962" spans="1:15" hidden="1">
      <c r="A3962">
        <v>900379</v>
      </c>
      <c r="B3962" t="s">
        <v>1181</v>
      </c>
      <c r="C3962" s="3">
        <v>101810</v>
      </c>
      <c r="D3962">
        <v>27704</v>
      </c>
      <c r="E3962" t="s">
        <v>34</v>
      </c>
    </row>
    <row r="3963" spans="1:15" hidden="1">
      <c r="A3963">
        <v>402846</v>
      </c>
      <c r="B3963" t="s">
        <v>1180</v>
      </c>
      <c r="C3963" s="3">
        <v>101775</v>
      </c>
      <c r="D3963">
        <v>234</v>
      </c>
      <c r="E3963" t="s">
        <v>47</v>
      </c>
      <c r="N3963" t="s">
        <v>192</v>
      </c>
      <c r="O3963" t="s">
        <v>1179</v>
      </c>
    </row>
    <row r="3964" spans="1:15" hidden="1">
      <c r="A3964">
        <v>854173</v>
      </c>
      <c r="B3964" t="s">
        <v>1178</v>
      </c>
      <c r="C3964" s="3">
        <v>101664</v>
      </c>
      <c r="D3964">
        <v>30121</v>
      </c>
      <c r="E3964" t="s">
        <v>86</v>
      </c>
    </row>
    <row r="3965" spans="1:15" hidden="1">
      <c r="A3965">
        <v>491251</v>
      </c>
      <c r="B3965" t="s">
        <v>1177</v>
      </c>
      <c r="C3965" s="3">
        <v>101614</v>
      </c>
      <c r="D3965">
        <v>13787</v>
      </c>
      <c r="E3965" t="s">
        <v>71</v>
      </c>
    </row>
    <row r="3966" spans="1:15" hidden="1">
      <c r="A3966">
        <v>547251</v>
      </c>
      <c r="B3966" t="s">
        <v>1176</v>
      </c>
      <c r="C3966" s="3">
        <v>101583</v>
      </c>
      <c r="D3966">
        <v>1439</v>
      </c>
      <c r="E3966" t="s">
        <v>43</v>
      </c>
    </row>
    <row r="3967" spans="1:15" hidden="1">
      <c r="A3967">
        <v>675248</v>
      </c>
      <c r="B3967" t="s">
        <v>1175</v>
      </c>
      <c r="C3967" s="3">
        <v>101517</v>
      </c>
      <c r="D3967">
        <v>12661</v>
      </c>
      <c r="E3967" t="s">
        <v>145</v>
      </c>
    </row>
    <row r="3968" spans="1:15" hidden="1">
      <c r="A3968">
        <v>681043</v>
      </c>
      <c r="B3968" t="s">
        <v>1174</v>
      </c>
      <c r="C3968" s="3">
        <v>101393</v>
      </c>
      <c r="D3968">
        <v>18508</v>
      </c>
      <c r="E3968" t="s">
        <v>47</v>
      </c>
    </row>
    <row r="3969" spans="1:5" hidden="1">
      <c r="A3969">
        <v>233442</v>
      </c>
      <c r="B3969" t="s">
        <v>1173</v>
      </c>
      <c r="C3969" s="3">
        <v>101340</v>
      </c>
      <c r="D3969">
        <v>11317</v>
      </c>
      <c r="E3969" t="s">
        <v>45</v>
      </c>
    </row>
    <row r="3970" spans="1:5" hidden="1">
      <c r="A3970">
        <v>575348</v>
      </c>
      <c r="B3970" t="s">
        <v>1172</v>
      </c>
      <c r="C3970" s="3">
        <v>101275</v>
      </c>
      <c r="D3970">
        <v>2754</v>
      </c>
      <c r="E3970" t="s">
        <v>139</v>
      </c>
    </row>
    <row r="3971" spans="1:5" hidden="1">
      <c r="A3971">
        <v>597041</v>
      </c>
      <c r="B3971" t="s">
        <v>1171</v>
      </c>
      <c r="C3971" s="3">
        <v>101240</v>
      </c>
      <c r="D3971">
        <v>5753</v>
      </c>
      <c r="E3971" t="s">
        <v>45</v>
      </c>
    </row>
    <row r="3972" spans="1:5" hidden="1">
      <c r="A3972">
        <v>132938</v>
      </c>
      <c r="B3972" t="s">
        <v>1170</v>
      </c>
      <c r="C3972" s="3">
        <v>101021</v>
      </c>
      <c r="D3972">
        <v>10072</v>
      </c>
      <c r="E3972" t="s">
        <v>79</v>
      </c>
    </row>
    <row r="3973" spans="1:5" hidden="1">
      <c r="A3973">
        <v>370347</v>
      </c>
      <c r="B3973" t="s">
        <v>1169</v>
      </c>
      <c r="C3973" s="3">
        <v>100990</v>
      </c>
      <c r="D3973">
        <v>3807</v>
      </c>
      <c r="E3973" t="s">
        <v>45</v>
      </c>
    </row>
    <row r="3974" spans="1:5" hidden="1">
      <c r="A3974">
        <v>882541</v>
      </c>
      <c r="B3974" t="s">
        <v>1168</v>
      </c>
      <c r="C3974" s="3">
        <v>100940</v>
      </c>
      <c r="D3974">
        <v>12717</v>
      </c>
      <c r="E3974" t="s">
        <v>47</v>
      </c>
    </row>
    <row r="3975" spans="1:5" hidden="1">
      <c r="A3975">
        <v>750846</v>
      </c>
      <c r="B3975" t="s">
        <v>950</v>
      </c>
      <c r="C3975" s="3">
        <v>100867</v>
      </c>
      <c r="D3975">
        <v>15839</v>
      </c>
      <c r="E3975" t="s">
        <v>47</v>
      </c>
    </row>
    <row r="3976" spans="1:5" hidden="1">
      <c r="A3976">
        <v>884376</v>
      </c>
      <c r="B3976" t="s">
        <v>1167</v>
      </c>
      <c r="C3976" s="3">
        <v>100823</v>
      </c>
      <c r="D3976">
        <v>31089</v>
      </c>
      <c r="E3976" t="s">
        <v>275</v>
      </c>
    </row>
    <row r="3977" spans="1:5" hidden="1">
      <c r="A3977">
        <v>223452</v>
      </c>
      <c r="B3977" t="s">
        <v>1166</v>
      </c>
      <c r="C3977" s="3">
        <v>100555</v>
      </c>
      <c r="D3977">
        <v>15415</v>
      </c>
      <c r="E3977" t="s">
        <v>71</v>
      </c>
    </row>
    <row r="3978" spans="1:5" hidden="1">
      <c r="A3978">
        <v>688556</v>
      </c>
      <c r="B3978" t="s">
        <v>1165</v>
      </c>
      <c r="C3978" s="3">
        <v>100531</v>
      </c>
      <c r="D3978">
        <v>14701</v>
      </c>
      <c r="E3978" t="s">
        <v>71</v>
      </c>
    </row>
    <row r="3979" spans="1:5" hidden="1">
      <c r="A3979">
        <v>881900</v>
      </c>
      <c r="B3979" t="s">
        <v>1164</v>
      </c>
      <c r="C3979" s="3">
        <v>100523</v>
      </c>
      <c r="D3979">
        <v>2616</v>
      </c>
      <c r="E3979" t="s">
        <v>454</v>
      </c>
    </row>
    <row r="3980" spans="1:5" hidden="1">
      <c r="A3980">
        <v>739346</v>
      </c>
      <c r="B3980" t="s">
        <v>1163</v>
      </c>
      <c r="C3980" s="3">
        <v>100492</v>
      </c>
      <c r="D3980">
        <v>9096</v>
      </c>
      <c r="E3980" t="s">
        <v>47</v>
      </c>
    </row>
    <row r="3981" spans="1:5" hidden="1">
      <c r="A3981">
        <v>3103591</v>
      </c>
      <c r="B3981" t="s">
        <v>1162</v>
      </c>
      <c r="C3981" s="3">
        <v>100463</v>
      </c>
      <c r="D3981">
        <v>57391</v>
      </c>
      <c r="E3981" t="s">
        <v>47</v>
      </c>
    </row>
    <row r="3982" spans="1:5" hidden="1">
      <c r="A3982">
        <v>733755</v>
      </c>
      <c r="B3982" t="s">
        <v>1161</v>
      </c>
      <c r="C3982" s="3">
        <v>100347</v>
      </c>
      <c r="D3982">
        <v>8896</v>
      </c>
      <c r="E3982" t="s">
        <v>71</v>
      </c>
    </row>
    <row r="3983" spans="1:5" hidden="1">
      <c r="A3983">
        <v>388874</v>
      </c>
      <c r="B3983" t="s">
        <v>1160</v>
      </c>
      <c r="C3983" s="3">
        <v>100333</v>
      </c>
      <c r="D3983">
        <v>30388</v>
      </c>
      <c r="E3983" t="s">
        <v>129</v>
      </c>
    </row>
    <row r="3984" spans="1:5" hidden="1">
      <c r="A3984">
        <v>964250</v>
      </c>
      <c r="B3984" t="s">
        <v>1159</v>
      </c>
      <c r="C3984" s="3">
        <v>100323</v>
      </c>
      <c r="D3984">
        <v>14293</v>
      </c>
      <c r="E3984" t="s">
        <v>71</v>
      </c>
    </row>
    <row r="3985" spans="1:5" hidden="1">
      <c r="A3985">
        <v>28732</v>
      </c>
      <c r="B3985" t="s">
        <v>523</v>
      </c>
      <c r="C3985" s="3">
        <v>100293</v>
      </c>
      <c r="D3985">
        <v>1475</v>
      </c>
      <c r="E3985" t="s">
        <v>175</v>
      </c>
    </row>
    <row r="3986" spans="1:5" hidden="1">
      <c r="A3986">
        <v>5210989</v>
      </c>
      <c r="B3986" t="s">
        <v>1158</v>
      </c>
      <c r="C3986" s="3">
        <v>100221</v>
      </c>
      <c r="D3986">
        <v>59113</v>
      </c>
      <c r="E3986" t="s">
        <v>36</v>
      </c>
    </row>
    <row r="3987" spans="1:5" hidden="1">
      <c r="A3987">
        <v>972750</v>
      </c>
      <c r="B3987" t="s">
        <v>1157</v>
      </c>
      <c r="C3987" s="3">
        <v>100156</v>
      </c>
      <c r="D3987">
        <v>4649</v>
      </c>
      <c r="E3987" t="s">
        <v>52</v>
      </c>
    </row>
    <row r="3988" spans="1:5" hidden="1">
      <c r="A3988">
        <v>129358</v>
      </c>
      <c r="B3988" t="s">
        <v>1156</v>
      </c>
      <c r="C3988" s="3">
        <v>100086</v>
      </c>
      <c r="D3988">
        <v>9467</v>
      </c>
      <c r="E3988" t="s">
        <v>68</v>
      </c>
    </row>
    <row r="3989" spans="1:5" hidden="1">
      <c r="A3989">
        <v>508270</v>
      </c>
      <c r="B3989" t="s">
        <v>1155</v>
      </c>
      <c r="C3989" s="3">
        <v>100061</v>
      </c>
      <c r="D3989">
        <v>27567</v>
      </c>
      <c r="E3989" t="s">
        <v>390</v>
      </c>
    </row>
    <row r="3990" spans="1:5" hidden="1">
      <c r="A3990">
        <v>565844</v>
      </c>
      <c r="B3990" t="s">
        <v>1154</v>
      </c>
      <c r="C3990" s="3">
        <v>100001</v>
      </c>
      <c r="D3990">
        <v>10623</v>
      </c>
      <c r="E3990" t="s">
        <v>71</v>
      </c>
    </row>
    <row r="3991" spans="1:5" hidden="1">
      <c r="A3991">
        <v>3253834</v>
      </c>
      <c r="B3991" t="s">
        <v>1153</v>
      </c>
      <c r="C3991" s="3">
        <v>99982</v>
      </c>
      <c r="D3991">
        <v>57785</v>
      </c>
      <c r="E3991" t="s">
        <v>66</v>
      </c>
    </row>
    <row r="3992" spans="1:5" hidden="1">
      <c r="A3992">
        <v>705378</v>
      </c>
      <c r="B3992" t="s">
        <v>1152</v>
      </c>
      <c r="C3992" s="3">
        <v>99969</v>
      </c>
      <c r="D3992">
        <v>29066</v>
      </c>
      <c r="E3992" t="s">
        <v>129</v>
      </c>
    </row>
    <row r="3993" spans="1:5" hidden="1">
      <c r="A3993">
        <v>399731</v>
      </c>
      <c r="B3993" t="s">
        <v>1151</v>
      </c>
      <c r="C3993" s="3">
        <v>99932</v>
      </c>
      <c r="D3993">
        <v>8532</v>
      </c>
      <c r="E3993" t="s">
        <v>336</v>
      </c>
    </row>
    <row r="3994" spans="1:5" hidden="1">
      <c r="A3994">
        <v>253730</v>
      </c>
      <c r="B3994" t="s">
        <v>1150</v>
      </c>
      <c r="C3994" s="3">
        <v>99888</v>
      </c>
      <c r="D3994">
        <v>9615</v>
      </c>
      <c r="E3994" t="s">
        <v>84</v>
      </c>
    </row>
    <row r="3995" spans="1:5" hidden="1">
      <c r="A3995">
        <v>3479018</v>
      </c>
      <c r="B3995" t="s">
        <v>1149</v>
      </c>
      <c r="C3995" s="3">
        <v>99833</v>
      </c>
      <c r="D3995">
        <v>58517</v>
      </c>
      <c r="E3995" t="s">
        <v>141</v>
      </c>
    </row>
    <row r="3996" spans="1:5" hidden="1">
      <c r="A3996">
        <v>71073</v>
      </c>
      <c r="B3996" t="s">
        <v>1148</v>
      </c>
      <c r="C3996" s="3">
        <v>99811</v>
      </c>
      <c r="D3996">
        <v>28349</v>
      </c>
      <c r="E3996" t="s">
        <v>76</v>
      </c>
    </row>
    <row r="3997" spans="1:5" hidden="1">
      <c r="A3997">
        <v>41553</v>
      </c>
      <c r="B3997" t="s">
        <v>75</v>
      </c>
      <c r="C3997" s="3">
        <v>99792</v>
      </c>
      <c r="D3997">
        <v>12283</v>
      </c>
      <c r="E3997" t="s">
        <v>68</v>
      </c>
    </row>
    <row r="3998" spans="1:5" hidden="1">
      <c r="A3998">
        <v>267652</v>
      </c>
      <c r="B3998" t="s">
        <v>1147</v>
      </c>
      <c r="C3998" s="3">
        <v>99738</v>
      </c>
      <c r="D3998">
        <v>16656</v>
      </c>
      <c r="E3998" t="s">
        <v>66</v>
      </c>
    </row>
    <row r="3999" spans="1:5" hidden="1">
      <c r="A3999">
        <v>371942</v>
      </c>
      <c r="B3999" t="s">
        <v>1146</v>
      </c>
      <c r="C3999" s="3">
        <v>99590</v>
      </c>
      <c r="D3999">
        <v>11719</v>
      </c>
      <c r="E3999" t="s">
        <v>45</v>
      </c>
    </row>
    <row r="4000" spans="1:5" hidden="1">
      <c r="A4000">
        <v>837046</v>
      </c>
      <c r="B4000" t="s">
        <v>1145</v>
      </c>
      <c r="C4000" s="3">
        <v>99477</v>
      </c>
      <c r="D4000">
        <v>13616</v>
      </c>
      <c r="E4000" t="s">
        <v>47</v>
      </c>
    </row>
    <row r="4001" spans="1:5" hidden="1">
      <c r="A4001">
        <v>987651</v>
      </c>
      <c r="B4001" t="s">
        <v>1144</v>
      </c>
      <c r="C4001" s="3">
        <v>99430</v>
      </c>
      <c r="D4001">
        <v>19687</v>
      </c>
      <c r="E4001" t="s">
        <v>52</v>
      </c>
    </row>
    <row r="4002" spans="1:5" hidden="1">
      <c r="A4002">
        <v>747051</v>
      </c>
      <c r="B4002" t="s">
        <v>1143</v>
      </c>
      <c r="C4002" s="3">
        <v>99353</v>
      </c>
      <c r="D4002">
        <v>11466</v>
      </c>
      <c r="E4002" t="s">
        <v>71</v>
      </c>
    </row>
    <row r="4003" spans="1:5" hidden="1">
      <c r="A4003">
        <v>379153</v>
      </c>
      <c r="B4003" t="s">
        <v>1142</v>
      </c>
      <c r="C4003" s="3">
        <v>99257</v>
      </c>
      <c r="D4003">
        <v>3190</v>
      </c>
      <c r="E4003" t="s">
        <v>141</v>
      </c>
    </row>
    <row r="4004" spans="1:5" hidden="1">
      <c r="A4004">
        <v>340443</v>
      </c>
      <c r="B4004" t="s">
        <v>1141</v>
      </c>
      <c r="C4004" s="3">
        <v>99145</v>
      </c>
      <c r="D4004">
        <v>13813</v>
      </c>
      <c r="E4004" t="s">
        <v>45</v>
      </c>
    </row>
    <row r="4005" spans="1:5" hidden="1">
      <c r="A4005">
        <v>3529315</v>
      </c>
      <c r="B4005" t="s">
        <v>1140</v>
      </c>
      <c r="C4005" s="3">
        <v>99057</v>
      </c>
      <c r="D4005">
        <v>28390</v>
      </c>
      <c r="E4005" t="s">
        <v>71</v>
      </c>
    </row>
    <row r="4006" spans="1:5" hidden="1">
      <c r="A4006">
        <v>717232</v>
      </c>
      <c r="B4006" t="s">
        <v>1139</v>
      </c>
      <c r="C4006" s="3">
        <v>99056</v>
      </c>
      <c r="D4006">
        <v>21692</v>
      </c>
      <c r="E4006" t="s">
        <v>349</v>
      </c>
    </row>
    <row r="4007" spans="1:5" hidden="1">
      <c r="A4007">
        <v>415770</v>
      </c>
      <c r="B4007" t="s">
        <v>1138</v>
      </c>
      <c r="C4007" s="3">
        <v>99042</v>
      </c>
      <c r="D4007">
        <v>30615</v>
      </c>
      <c r="E4007" t="s">
        <v>45</v>
      </c>
    </row>
    <row r="4008" spans="1:5" hidden="1">
      <c r="A4008">
        <v>494654</v>
      </c>
      <c r="B4008" t="s">
        <v>1137</v>
      </c>
      <c r="C4008" s="3">
        <v>99034</v>
      </c>
      <c r="D4008">
        <v>21567</v>
      </c>
      <c r="E4008" t="s">
        <v>141</v>
      </c>
    </row>
    <row r="4009" spans="1:5" hidden="1">
      <c r="A4009">
        <v>640143</v>
      </c>
      <c r="B4009" t="s">
        <v>1136</v>
      </c>
      <c r="C4009" s="3">
        <v>99021</v>
      </c>
      <c r="D4009">
        <v>10464</v>
      </c>
      <c r="E4009" t="s">
        <v>45</v>
      </c>
    </row>
    <row r="4010" spans="1:5" hidden="1">
      <c r="A4010">
        <v>2914268</v>
      </c>
      <c r="B4010" t="s">
        <v>1135</v>
      </c>
      <c r="C4010" s="3">
        <v>98975</v>
      </c>
      <c r="D4010">
        <v>35206</v>
      </c>
      <c r="E4010" t="s">
        <v>123</v>
      </c>
    </row>
    <row r="4011" spans="1:5" hidden="1">
      <c r="A4011">
        <v>70058</v>
      </c>
      <c r="B4011" t="s">
        <v>1060</v>
      </c>
      <c r="C4011" s="3">
        <v>98943</v>
      </c>
      <c r="D4011">
        <v>1480</v>
      </c>
      <c r="E4011" t="s">
        <v>175</v>
      </c>
    </row>
    <row r="4012" spans="1:5" hidden="1">
      <c r="A4012">
        <v>117775</v>
      </c>
      <c r="B4012" t="s">
        <v>1134</v>
      </c>
      <c r="C4012" s="3">
        <v>98825</v>
      </c>
      <c r="D4012">
        <v>29731</v>
      </c>
      <c r="E4012" t="s">
        <v>84</v>
      </c>
    </row>
    <row r="4013" spans="1:5" hidden="1">
      <c r="A4013">
        <v>685023</v>
      </c>
      <c r="B4013" t="s">
        <v>1133</v>
      </c>
      <c r="C4013" s="3">
        <v>98767</v>
      </c>
      <c r="D4013">
        <v>6638</v>
      </c>
      <c r="E4013" t="s">
        <v>76</v>
      </c>
    </row>
    <row r="4014" spans="1:5" hidden="1">
      <c r="A4014">
        <v>343051</v>
      </c>
      <c r="B4014" t="s">
        <v>1132</v>
      </c>
      <c r="C4014" s="3">
        <v>98684</v>
      </c>
      <c r="D4014">
        <v>4094</v>
      </c>
      <c r="E4014" t="s">
        <v>68</v>
      </c>
    </row>
    <row r="4015" spans="1:5" hidden="1">
      <c r="A4015">
        <v>3041358</v>
      </c>
      <c r="B4015" t="s">
        <v>1131</v>
      </c>
      <c r="C4015" s="3">
        <v>98677</v>
      </c>
      <c r="D4015">
        <v>57273</v>
      </c>
      <c r="E4015" t="s">
        <v>52</v>
      </c>
    </row>
    <row r="4016" spans="1:5" hidden="1">
      <c r="A4016">
        <v>265676</v>
      </c>
      <c r="B4016" t="s">
        <v>1130</v>
      </c>
      <c r="C4016" s="3">
        <v>98641</v>
      </c>
      <c r="D4016">
        <v>31545</v>
      </c>
      <c r="E4016" t="s">
        <v>175</v>
      </c>
    </row>
    <row r="4017" spans="1:14" hidden="1">
      <c r="A4017">
        <v>827355</v>
      </c>
      <c r="B4017" t="s">
        <v>1129</v>
      </c>
      <c r="C4017" s="3">
        <v>98459</v>
      </c>
      <c r="D4017">
        <v>4598</v>
      </c>
      <c r="E4017" t="s">
        <v>71</v>
      </c>
    </row>
    <row r="4018" spans="1:14" hidden="1">
      <c r="A4018">
        <v>219044</v>
      </c>
      <c r="B4018" t="s">
        <v>1128</v>
      </c>
      <c r="C4018" s="3">
        <v>98372</v>
      </c>
      <c r="D4018">
        <v>14914</v>
      </c>
      <c r="E4018" t="s">
        <v>145</v>
      </c>
    </row>
    <row r="4019" spans="1:14" hidden="1">
      <c r="A4019">
        <v>679648</v>
      </c>
      <c r="B4019" t="s">
        <v>1127</v>
      </c>
      <c r="C4019" s="3">
        <v>98321</v>
      </c>
      <c r="D4019">
        <v>1787</v>
      </c>
      <c r="E4019" t="s">
        <v>45</v>
      </c>
    </row>
    <row r="4020" spans="1:14" hidden="1">
      <c r="A4020">
        <v>646042</v>
      </c>
      <c r="B4020" t="s">
        <v>1126</v>
      </c>
      <c r="C4020" s="3">
        <v>98093</v>
      </c>
      <c r="D4020">
        <v>8510</v>
      </c>
      <c r="E4020" t="s">
        <v>47</v>
      </c>
    </row>
    <row r="4021" spans="1:14" hidden="1">
      <c r="A4021">
        <v>937843</v>
      </c>
      <c r="B4021" t="s">
        <v>1125</v>
      </c>
      <c r="C4021" s="3">
        <v>98017</v>
      </c>
      <c r="D4021">
        <v>976</v>
      </c>
      <c r="E4021" t="s">
        <v>474</v>
      </c>
      <c r="N4021" t="s">
        <v>256</v>
      </c>
    </row>
    <row r="4022" spans="1:14" hidden="1">
      <c r="A4022">
        <v>372855</v>
      </c>
      <c r="B4022" t="s">
        <v>1124</v>
      </c>
      <c r="C4022" s="3">
        <v>97876</v>
      </c>
      <c r="D4022">
        <v>21955</v>
      </c>
      <c r="E4022" t="s">
        <v>52</v>
      </c>
    </row>
    <row r="4023" spans="1:14" hidden="1">
      <c r="A4023">
        <v>854753</v>
      </c>
      <c r="B4023" t="s">
        <v>1123</v>
      </c>
      <c r="C4023" s="3">
        <v>97707</v>
      </c>
      <c r="D4023">
        <v>1903</v>
      </c>
      <c r="E4023" t="s">
        <v>66</v>
      </c>
    </row>
    <row r="4024" spans="1:14" hidden="1">
      <c r="A4024">
        <v>233246</v>
      </c>
      <c r="B4024" t="s">
        <v>667</v>
      </c>
      <c r="C4024" s="3">
        <v>97595</v>
      </c>
      <c r="D4024">
        <v>14904</v>
      </c>
      <c r="E4024" t="s">
        <v>47</v>
      </c>
    </row>
    <row r="4025" spans="1:14" hidden="1">
      <c r="A4025">
        <v>815772</v>
      </c>
      <c r="B4025" t="s">
        <v>1122</v>
      </c>
      <c r="C4025" s="3">
        <v>97404</v>
      </c>
      <c r="D4025">
        <v>28157</v>
      </c>
      <c r="E4025" t="s">
        <v>76</v>
      </c>
    </row>
    <row r="4026" spans="1:14" hidden="1">
      <c r="A4026">
        <v>952846</v>
      </c>
      <c r="B4026" t="s">
        <v>3</v>
      </c>
      <c r="C4026" s="3">
        <v>97383</v>
      </c>
      <c r="D4026">
        <v>14291</v>
      </c>
      <c r="E4026" t="s">
        <v>47</v>
      </c>
    </row>
    <row r="4027" spans="1:14" hidden="1">
      <c r="A4027">
        <v>55635</v>
      </c>
      <c r="B4027" t="s">
        <v>1121</v>
      </c>
      <c r="C4027" s="3">
        <v>97321</v>
      </c>
      <c r="D4027">
        <v>10319</v>
      </c>
      <c r="E4027" t="s">
        <v>175</v>
      </c>
    </row>
    <row r="4028" spans="1:14" hidden="1">
      <c r="A4028">
        <v>854847</v>
      </c>
      <c r="B4028" t="s">
        <v>75</v>
      </c>
      <c r="C4028" s="3">
        <v>97174</v>
      </c>
      <c r="D4028">
        <v>5791</v>
      </c>
      <c r="E4028" t="s">
        <v>47</v>
      </c>
    </row>
    <row r="4029" spans="1:14" hidden="1">
      <c r="A4029">
        <v>535575</v>
      </c>
      <c r="B4029" t="s">
        <v>1120</v>
      </c>
      <c r="C4029" s="3">
        <v>97007</v>
      </c>
      <c r="D4029">
        <v>31410</v>
      </c>
      <c r="E4029" t="s">
        <v>275</v>
      </c>
    </row>
    <row r="4030" spans="1:14" hidden="1">
      <c r="A4030">
        <v>198073</v>
      </c>
      <c r="B4030" t="s">
        <v>1119</v>
      </c>
      <c r="C4030" s="3">
        <v>96953</v>
      </c>
      <c r="D4030">
        <v>28635</v>
      </c>
      <c r="E4030" t="s">
        <v>52</v>
      </c>
    </row>
    <row r="4031" spans="1:14" hidden="1">
      <c r="A4031">
        <v>462774</v>
      </c>
      <c r="B4031" t="s">
        <v>1118</v>
      </c>
      <c r="C4031" s="3">
        <v>96896</v>
      </c>
      <c r="D4031">
        <v>28384</v>
      </c>
      <c r="E4031" t="s">
        <v>45</v>
      </c>
    </row>
    <row r="4032" spans="1:14" hidden="1">
      <c r="A4032">
        <v>679451</v>
      </c>
      <c r="B4032" t="s">
        <v>1117</v>
      </c>
      <c r="C4032" s="3">
        <v>96868</v>
      </c>
      <c r="D4032">
        <v>15259</v>
      </c>
      <c r="E4032" t="s">
        <v>52</v>
      </c>
    </row>
    <row r="4033" spans="1:14" hidden="1">
      <c r="A4033">
        <v>2531562</v>
      </c>
      <c r="B4033" t="s">
        <v>1116</v>
      </c>
      <c r="C4033" s="3">
        <v>96826</v>
      </c>
      <c r="D4033">
        <v>34393</v>
      </c>
      <c r="E4033" t="s">
        <v>45</v>
      </c>
    </row>
    <row r="4034" spans="1:14" hidden="1">
      <c r="A4034">
        <v>126049</v>
      </c>
      <c r="B4034" t="s">
        <v>1115</v>
      </c>
      <c r="C4034" s="3">
        <v>96604</v>
      </c>
      <c r="D4034">
        <v>5634</v>
      </c>
      <c r="E4034" t="s">
        <v>131</v>
      </c>
    </row>
    <row r="4035" spans="1:14" hidden="1">
      <c r="A4035">
        <v>3470097</v>
      </c>
      <c r="B4035" t="s">
        <v>1114</v>
      </c>
      <c r="C4035" s="3">
        <v>96540</v>
      </c>
      <c r="D4035">
        <v>58482</v>
      </c>
      <c r="E4035" t="s">
        <v>60</v>
      </c>
    </row>
    <row r="4036" spans="1:14" hidden="1">
      <c r="A4036">
        <v>608451</v>
      </c>
      <c r="B4036" t="s">
        <v>1113</v>
      </c>
      <c r="C4036" s="3">
        <v>96522</v>
      </c>
      <c r="D4036">
        <v>3281</v>
      </c>
      <c r="E4036" t="s">
        <v>141</v>
      </c>
    </row>
    <row r="4037" spans="1:14" hidden="1">
      <c r="A4037">
        <v>1826382</v>
      </c>
      <c r="B4037" t="s">
        <v>1112</v>
      </c>
      <c r="C4037" s="3">
        <v>96360</v>
      </c>
      <c r="D4037">
        <v>32907</v>
      </c>
      <c r="E4037" t="s">
        <v>41</v>
      </c>
    </row>
    <row r="4038" spans="1:14" hidden="1">
      <c r="A4038">
        <v>136048</v>
      </c>
      <c r="B4038" t="s">
        <v>285</v>
      </c>
      <c r="C4038" s="3">
        <v>96343</v>
      </c>
      <c r="D4038">
        <v>14868</v>
      </c>
      <c r="E4038" t="s">
        <v>47</v>
      </c>
    </row>
    <row r="4039" spans="1:14" hidden="1">
      <c r="A4039">
        <v>7456</v>
      </c>
      <c r="B4039" t="s">
        <v>1111</v>
      </c>
      <c r="C4039" s="3">
        <v>96226</v>
      </c>
      <c r="D4039">
        <v>13962</v>
      </c>
      <c r="E4039" t="s">
        <v>43</v>
      </c>
    </row>
    <row r="4040" spans="1:14" hidden="1">
      <c r="A4040">
        <v>527749</v>
      </c>
      <c r="B4040" t="s">
        <v>950</v>
      </c>
      <c r="C4040" s="3">
        <v>96211</v>
      </c>
      <c r="D4040">
        <v>18448</v>
      </c>
      <c r="E4040" t="s">
        <v>47</v>
      </c>
    </row>
    <row r="4041" spans="1:14" hidden="1">
      <c r="A4041">
        <v>185448</v>
      </c>
      <c r="B4041" t="s">
        <v>1110</v>
      </c>
      <c r="C4041" s="3">
        <v>96180</v>
      </c>
      <c r="D4041">
        <v>232</v>
      </c>
      <c r="E4041" t="s">
        <v>47</v>
      </c>
      <c r="N4041" t="s">
        <v>192</v>
      </c>
    </row>
    <row r="4042" spans="1:14" hidden="1">
      <c r="A4042">
        <v>278153</v>
      </c>
      <c r="B4042" t="s">
        <v>509</v>
      </c>
      <c r="C4042" s="3">
        <v>96142</v>
      </c>
      <c r="D4042">
        <v>9882</v>
      </c>
      <c r="E4042" t="s">
        <v>68</v>
      </c>
    </row>
    <row r="4043" spans="1:14" hidden="1">
      <c r="A4043">
        <v>139955</v>
      </c>
      <c r="B4043" t="s">
        <v>1109</v>
      </c>
      <c r="C4043" s="3">
        <v>96083</v>
      </c>
      <c r="D4043">
        <v>18528</v>
      </c>
      <c r="E4043" t="s">
        <v>43</v>
      </c>
    </row>
    <row r="4044" spans="1:14" hidden="1">
      <c r="A4044">
        <v>735656</v>
      </c>
      <c r="B4044" t="s">
        <v>1108</v>
      </c>
      <c r="C4044" s="3">
        <v>96062</v>
      </c>
      <c r="D4044">
        <v>8350</v>
      </c>
      <c r="E4044" t="s">
        <v>43</v>
      </c>
    </row>
    <row r="4045" spans="1:14" hidden="1">
      <c r="A4045">
        <v>1013650</v>
      </c>
      <c r="B4045" t="s">
        <v>1107</v>
      </c>
      <c r="C4045" s="3">
        <v>96060</v>
      </c>
      <c r="D4045">
        <v>10919</v>
      </c>
      <c r="E4045" t="s">
        <v>52</v>
      </c>
    </row>
    <row r="4046" spans="1:14" hidden="1">
      <c r="A4046">
        <v>644141</v>
      </c>
      <c r="B4046" t="s">
        <v>1106</v>
      </c>
      <c r="C4046" s="3">
        <v>96031</v>
      </c>
      <c r="D4046">
        <v>5892</v>
      </c>
      <c r="E4046" t="s">
        <v>474</v>
      </c>
    </row>
    <row r="4047" spans="1:14" hidden="1">
      <c r="A4047">
        <v>463977</v>
      </c>
      <c r="B4047" t="s">
        <v>1105</v>
      </c>
      <c r="C4047" s="3">
        <v>96014</v>
      </c>
      <c r="D4047">
        <v>29661</v>
      </c>
      <c r="E4047" t="s">
        <v>951</v>
      </c>
    </row>
    <row r="4048" spans="1:14" hidden="1">
      <c r="A4048">
        <v>792453</v>
      </c>
      <c r="B4048" t="s">
        <v>1104</v>
      </c>
      <c r="C4048" s="3">
        <v>95967</v>
      </c>
      <c r="D4048">
        <v>9659</v>
      </c>
      <c r="E4048" t="s">
        <v>52</v>
      </c>
    </row>
    <row r="4049" spans="1:5" hidden="1">
      <c r="A4049">
        <v>166849</v>
      </c>
      <c r="B4049" t="s">
        <v>1103</v>
      </c>
      <c r="C4049" s="3">
        <v>95966</v>
      </c>
      <c r="D4049">
        <v>15928</v>
      </c>
      <c r="E4049" t="s">
        <v>45</v>
      </c>
    </row>
    <row r="4050" spans="1:5" hidden="1">
      <c r="A4050">
        <v>696047</v>
      </c>
      <c r="B4050" t="s">
        <v>1102</v>
      </c>
      <c r="C4050" s="3">
        <v>95873</v>
      </c>
      <c r="D4050">
        <v>11355</v>
      </c>
      <c r="E4050" t="s">
        <v>139</v>
      </c>
    </row>
    <row r="4051" spans="1:5" hidden="1">
      <c r="A4051">
        <v>548641</v>
      </c>
      <c r="B4051" t="s">
        <v>75</v>
      </c>
      <c r="C4051" s="3">
        <v>95853</v>
      </c>
      <c r="D4051">
        <v>11634</v>
      </c>
      <c r="E4051" t="s">
        <v>47</v>
      </c>
    </row>
    <row r="4052" spans="1:5" hidden="1">
      <c r="A4052">
        <v>660253</v>
      </c>
      <c r="B4052" t="s">
        <v>1101</v>
      </c>
      <c r="C4052" s="3">
        <v>95783</v>
      </c>
      <c r="D4052">
        <v>9822</v>
      </c>
      <c r="E4052" t="s">
        <v>43</v>
      </c>
    </row>
    <row r="4053" spans="1:5" hidden="1">
      <c r="A4053">
        <v>538222</v>
      </c>
      <c r="B4053" t="s">
        <v>1100</v>
      </c>
      <c r="C4053" s="3">
        <v>95605</v>
      </c>
      <c r="D4053">
        <v>15214</v>
      </c>
      <c r="E4053" t="s">
        <v>76</v>
      </c>
    </row>
    <row r="4054" spans="1:5" hidden="1">
      <c r="A4054">
        <v>956554</v>
      </c>
      <c r="B4054" t="s">
        <v>1099</v>
      </c>
      <c r="C4054" s="3">
        <v>95506</v>
      </c>
      <c r="D4054">
        <v>8564</v>
      </c>
      <c r="E4054" t="s">
        <v>71</v>
      </c>
    </row>
    <row r="4055" spans="1:5" hidden="1">
      <c r="A4055">
        <v>952257</v>
      </c>
      <c r="B4055" t="s">
        <v>1098</v>
      </c>
      <c r="C4055" s="3">
        <v>95503</v>
      </c>
      <c r="D4055">
        <v>4232</v>
      </c>
      <c r="E4055" t="s">
        <v>68</v>
      </c>
    </row>
    <row r="4056" spans="1:5" hidden="1">
      <c r="A4056">
        <v>212344</v>
      </c>
      <c r="B4056" t="s">
        <v>154</v>
      </c>
      <c r="C4056" s="3">
        <v>95472</v>
      </c>
      <c r="D4056">
        <v>11759</v>
      </c>
      <c r="E4056" t="s">
        <v>47</v>
      </c>
    </row>
    <row r="4057" spans="1:5" hidden="1">
      <c r="A4057">
        <v>956358</v>
      </c>
      <c r="B4057" t="s">
        <v>1097</v>
      </c>
      <c r="C4057" s="3">
        <v>95366</v>
      </c>
      <c r="D4057">
        <v>18033</v>
      </c>
      <c r="E4057" t="s">
        <v>71</v>
      </c>
    </row>
    <row r="4058" spans="1:5" hidden="1">
      <c r="A4058">
        <v>524766</v>
      </c>
      <c r="B4058" t="s">
        <v>75</v>
      </c>
      <c r="C4058" s="3">
        <v>95192</v>
      </c>
      <c r="D4058">
        <v>18301</v>
      </c>
      <c r="E4058" t="s">
        <v>141</v>
      </c>
    </row>
    <row r="4059" spans="1:5" hidden="1">
      <c r="A4059">
        <v>844455</v>
      </c>
      <c r="B4059" t="s">
        <v>1096</v>
      </c>
      <c r="C4059" s="3">
        <v>95188</v>
      </c>
      <c r="D4059">
        <v>13798</v>
      </c>
      <c r="E4059" t="s">
        <v>52</v>
      </c>
    </row>
    <row r="4060" spans="1:5" hidden="1">
      <c r="A4060">
        <v>989534</v>
      </c>
      <c r="B4060" t="s">
        <v>1095</v>
      </c>
      <c r="C4060" s="3">
        <v>95040</v>
      </c>
      <c r="D4060">
        <v>16228</v>
      </c>
      <c r="E4060" t="s">
        <v>79</v>
      </c>
    </row>
    <row r="4061" spans="1:5" hidden="1">
      <c r="A4061">
        <v>571135</v>
      </c>
      <c r="B4061" t="s">
        <v>1094</v>
      </c>
      <c r="C4061" s="3">
        <v>95017</v>
      </c>
      <c r="D4061">
        <v>22358</v>
      </c>
      <c r="E4061" t="s">
        <v>84</v>
      </c>
    </row>
    <row r="4062" spans="1:5" hidden="1">
      <c r="A4062">
        <v>2919423</v>
      </c>
      <c r="B4062" t="s">
        <v>1093</v>
      </c>
      <c r="C4062" s="3">
        <v>94998</v>
      </c>
      <c r="D4062">
        <v>35547</v>
      </c>
      <c r="E4062" t="s">
        <v>912</v>
      </c>
    </row>
    <row r="4063" spans="1:5" hidden="1">
      <c r="A4063">
        <v>608358</v>
      </c>
      <c r="B4063" t="s">
        <v>1092</v>
      </c>
      <c r="C4063" s="3">
        <v>94911</v>
      </c>
      <c r="D4063">
        <v>18164</v>
      </c>
      <c r="E4063" t="s">
        <v>60</v>
      </c>
    </row>
    <row r="4064" spans="1:5" hidden="1">
      <c r="A4064">
        <v>332671</v>
      </c>
      <c r="B4064" t="s">
        <v>1091</v>
      </c>
      <c r="C4064" s="3">
        <v>94852</v>
      </c>
      <c r="D4064">
        <v>30434</v>
      </c>
      <c r="E4064" t="s">
        <v>34</v>
      </c>
    </row>
    <row r="4065" spans="1:5" hidden="1">
      <c r="A4065">
        <v>955753</v>
      </c>
      <c r="B4065" t="s">
        <v>1090</v>
      </c>
      <c r="C4065" s="3">
        <v>94838</v>
      </c>
      <c r="D4065">
        <v>16840</v>
      </c>
      <c r="E4065" t="s">
        <v>145</v>
      </c>
    </row>
    <row r="4066" spans="1:5" hidden="1">
      <c r="A4066">
        <v>246451</v>
      </c>
      <c r="B4066" t="s">
        <v>1089</v>
      </c>
      <c r="C4066" s="3">
        <v>94627</v>
      </c>
      <c r="D4066">
        <v>8572</v>
      </c>
      <c r="E4066" t="s">
        <v>71</v>
      </c>
    </row>
    <row r="4067" spans="1:5" hidden="1">
      <c r="A4067">
        <v>675042</v>
      </c>
      <c r="B4067" t="s">
        <v>536</v>
      </c>
      <c r="C4067" s="3">
        <v>94590</v>
      </c>
      <c r="D4067">
        <v>14649</v>
      </c>
      <c r="E4067" t="s">
        <v>47</v>
      </c>
    </row>
    <row r="4068" spans="1:5" hidden="1">
      <c r="A4068">
        <v>510947</v>
      </c>
      <c r="B4068" t="s">
        <v>1088</v>
      </c>
      <c r="C4068" s="3">
        <v>94448</v>
      </c>
      <c r="D4068">
        <v>10458</v>
      </c>
      <c r="E4068" t="s">
        <v>45</v>
      </c>
    </row>
    <row r="4069" spans="1:5" hidden="1">
      <c r="A4069">
        <v>920359</v>
      </c>
      <c r="B4069" t="s">
        <v>1087</v>
      </c>
      <c r="C4069" s="3">
        <v>94252</v>
      </c>
      <c r="D4069">
        <v>14912</v>
      </c>
      <c r="E4069" t="s">
        <v>43</v>
      </c>
    </row>
    <row r="4070" spans="1:5" hidden="1">
      <c r="A4070">
        <v>832528</v>
      </c>
      <c r="B4070" t="s">
        <v>1086</v>
      </c>
      <c r="C4070" s="3">
        <v>94197</v>
      </c>
      <c r="D4070">
        <v>2444</v>
      </c>
      <c r="E4070" t="s">
        <v>164</v>
      </c>
    </row>
    <row r="4071" spans="1:5" hidden="1">
      <c r="A4071">
        <v>365848</v>
      </c>
      <c r="B4071" t="s">
        <v>1085</v>
      </c>
      <c r="C4071" s="3">
        <v>94172</v>
      </c>
      <c r="D4071">
        <v>12388</v>
      </c>
      <c r="E4071" t="s">
        <v>45</v>
      </c>
    </row>
    <row r="4072" spans="1:5" hidden="1">
      <c r="A4072">
        <v>3357077</v>
      </c>
      <c r="B4072" t="s">
        <v>1084</v>
      </c>
      <c r="C4072" s="3">
        <v>93988</v>
      </c>
      <c r="D4072">
        <v>58063</v>
      </c>
      <c r="E4072" t="s">
        <v>66</v>
      </c>
    </row>
    <row r="4073" spans="1:5" hidden="1">
      <c r="A4073">
        <v>3606971</v>
      </c>
      <c r="B4073" t="s">
        <v>1083</v>
      </c>
      <c r="C4073" s="3">
        <v>93927</v>
      </c>
      <c r="D4073">
        <v>58545</v>
      </c>
      <c r="E4073" t="s">
        <v>141</v>
      </c>
    </row>
    <row r="4074" spans="1:5" hidden="1">
      <c r="A4074">
        <v>522034</v>
      </c>
      <c r="B4074" t="s">
        <v>1082</v>
      </c>
      <c r="C4074" s="3">
        <v>93907</v>
      </c>
      <c r="D4074">
        <v>17975</v>
      </c>
      <c r="E4074" t="s">
        <v>84</v>
      </c>
    </row>
    <row r="4075" spans="1:5" hidden="1">
      <c r="A4075">
        <v>366658</v>
      </c>
      <c r="B4075" t="s">
        <v>1081</v>
      </c>
      <c r="C4075" s="3">
        <v>93703</v>
      </c>
      <c r="D4075">
        <v>18380</v>
      </c>
      <c r="E4075" t="s">
        <v>71</v>
      </c>
    </row>
    <row r="4076" spans="1:5" hidden="1">
      <c r="A4076">
        <v>555256</v>
      </c>
      <c r="B4076" t="s">
        <v>44</v>
      </c>
      <c r="C4076" s="3">
        <v>93429</v>
      </c>
      <c r="D4076">
        <v>3170</v>
      </c>
      <c r="E4076" t="s">
        <v>141</v>
      </c>
    </row>
    <row r="4077" spans="1:5" hidden="1">
      <c r="A4077">
        <v>3559714</v>
      </c>
      <c r="B4077" t="s">
        <v>1080</v>
      </c>
      <c r="C4077" s="3">
        <v>93385</v>
      </c>
      <c r="D4077">
        <v>58514</v>
      </c>
      <c r="E4077" t="s">
        <v>45</v>
      </c>
    </row>
    <row r="4078" spans="1:5" hidden="1">
      <c r="A4078">
        <v>266655</v>
      </c>
      <c r="B4078" t="s">
        <v>1079</v>
      </c>
      <c r="C4078" s="3">
        <v>93373</v>
      </c>
      <c r="D4078">
        <v>5405</v>
      </c>
      <c r="E4078" t="s">
        <v>43</v>
      </c>
    </row>
    <row r="4079" spans="1:5" hidden="1">
      <c r="A4079">
        <v>931270</v>
      </c>
      <c r="B4079" t="s">
        <v>1078</v>
      </c>
      <c r="C4079" s="3">
        <v>93344</v>
      </c>
      <c r="D4079">
        <v>26567</v>
      </c>
      <c r="E4079" t="s">
        <v>454</v>
      </c>
    </row>
    <row r="4080" spans="1:5" hidden="1">
      <c r="A4080">
        <v>883351</v>
      </c>
      <c r="B4080" t="s">
        <v>1077</v>
      </c>
      <c r="C4080" s="3">
        <v>93276</v>
      </c>
      <c r="D4080">
        <v>17096</v>
      </c>
      <c r="E4080" t="s">
        <v>136</v>
      </c>
    </row>
    <row r="4081" spans="1:14" hidden="1">
      <c r="A4081">
        <v>50144</v>
      </c>
      <c r="B4081" t="s">
        <v>1076</v>
      </c>
      <c r="C4081" s="3">
        <v>93162</v>
      </c>
      <c r="D4081">
        <v>14561</v>
      </c>
      <c r="E4081" t="s">
        <v>41</v>
      </c>
    </row>
    <row r="4082" spans="1:14" hidden="1">
      <c r="A4082">
        <v>464255</v>
      </c>
      <c r="B4082" t="s">
        <v>1075</v>
      </c>
      <c r="C4082" s="3">
        <v>93107</v>
      </c>
      <c r="D4082">
        <v>504</v>
      </c>
      <c r="E4082" t="s">
        <v>118</v>
      </c>
      <c r="N4082" t="s">
        <v>192</v>
      </c>
    </row>
    <row r="4083" spans="1:14" hidden="1">
      <c r="A4083">
        <v>927077</v>
      </c>
      <c r="B4083" t="s">
        <v>1074</v>
      </c>
      <c r="C4083" s="3">
        <v>93048</v>
      </c>
      <c r="D4083">
        <v>30103</v>
      </c>
      <c r="E4083" t="s">
        <v>1073</v>
      </c>
    </row>
    <row r="4084" spans="1:14" hidden="1">
      <c r="A4084">
        <v>458946</v>
      </c>
      <c r="B4084" t="s">
        <v>1072</v>
      </c>
      <c r="C4084" s="3">
        <v>93043</v>
      </c>
      <c r="D4084">
        <v>12325</v>
      </c>
      <c r="E4084" t="s">
        <v>145</v>
      </c>
    </row>
    <row r="4085" spans="1:14" hidden="1">
      <c r="A4085">
        <v>465524</v>
      </c>
      <c r="B4085" t="s">
        <v>1071</v>
      </c>
      <c r="C4085" s="3">
        <v>93009</v>
      </c>
      <c r="D4085">
        <v>15113</v>
      </c>
      <c r="E4085" t="s">
        <v>275</v>
      </c>
    </row>
    <row r="4086" spans="1:14" hidden="1">
      <c r="A4086">
        <v>648550</v>
      </c>
      <c r="B4086" t="s">
        <v>1070</v>
      </c>
      <c r="C4086" s="3">
        <v>93001</v>
      </c>
      <c r="D4086">
        <v>26228</v>
      </c>
      <c r="E4086" t="s">
        <v>141</v>
      </c>
    </row>
    <row r="4087" spans="1:14" hidden="1">
      <c r="A4087">
        <v>260831</v>
      </c>
      <c r="B4087" t="s">
        <v>1069</v>
      </c>
      <c r="C4087" s="3">
        <v>92921</v>
      </c>
      <c r="D4087">
        <v>889</v>
      </c>
      <c r="E4087" t="s">
        <v>79</v>
      </c>
      <c r="N4087" s="24" t="s">
        <v>192</v>
      </c>
    </row>
    <row r="4088" spans="1:14" hidden="1">
      <c r="A4088">
        <v>148340</v>
      </c>
      <c r="B4088" t="s">
        <v>241</v>
      </c>
      <c r="C4088" s="3">
        <v>92888</v>
      </c>
      <c r="D4088">
        <v>14982</v>
      </c>
      <c r="E4088" t="s">
        <v>47</v>
      </c>
    </row>
    <row r="4089" spans="1:14" hidden="1">
      <c r="A4089">
        <v>2059990</v>
      </c>
      <c r="B4089" t="s">
        <v>1068</v>
      </c>
      <c r="C4089" s="3">
        <v>92843</v>
      </c>
      <c r="D4089">
        <v>33818</v>
      </c>
      <c r="E4089" t="s">
        <v>131</v>
      </c>
    </row>
    <row r="4090" spans="1:14" hidden="1">
      <c r="A4090">
        <v>586335</v>
      </c>
      <c r="B4090" t="s">
        <v>1067</v>
      </c>
      <c r="C4090" s="3">
        <v>92665</v>
      </c>
      <c r="D4090">
        <v>9057</v>
      </c>
      <c r="E4090" t="s">
        <v>84</v>
      </c>
    </row>
    <row r="4091" spans="1:14" hidden="1">
      <c r="A4091">
        <v>673244</v>
      </c>
      <c r="B4091" t="s">
        <v>1066</v>
      </c>
      <c r="C4091" s="3">
        <v>92621</v>
      </c>
      <c r="D4091">
        <v>10492</v>
      </c>
      <c r="E4091" t="s">
        <v>47</v>
      </c>
    </row>
    <row r="4092" spans="1:14" hidden="1">
      <c r="A4092">
        <v>643658</v>
      </c>
      <c r="B4092" t="s">
        <v>1065</v>
      </c>
      <c r="C4092" s="3">
        <v>92064</v>
      </c>
      <c r="D4092">
        <v>17782</v>
      </c>
      <c r="E4092" t="s">
        <v>129</v>
      </c>
    </row>
    <row r="4093" spans="1:14" hidden="1">
      <c r="A4093">
        <v>662350</v>
      </c>
      <c r="B4093" t="s">
        <v>1064</v>
      </c>
      <c r="C4093" s="3">
        <v>91956</v>
      </c>
      <c r="D4093">
        <v>1163</v>
      </c>
      <c r="E4093" t="s">
        <v>43</v>
      </c>
    </row>
    <row r="4094" spans="1:14" hidden="1">
      <c r="A4094">
        <v>1005655</v>
      </c>
      <c r="B4094" t="s">
        <v>1063</v>
      </c>
      <c r="C4094" s="3">
        <v>91897</v>
      </c>
      <c r="D4094">
        <v>15820</v>
      </c>
      <c r="E4094" t="s">
        <v>66</v>
      </c>
    </row>
    <row r="4095" spans="1:14" hidden="1">
      <c r="A4095">
        <v>488420</v>
      </c>
      <c r="B4095" t="s">
        <v>1062</v>
      </c>
      <c r="C4095" s="3">
        <v>91840</v>
      </c>
      <c r="D4095">
        <v>6762</v>
      </c>
      <c r="E4095" t="s">
        <v>164</v>
      </c>
    </row>
    <row r="4096" spans="1:14" hidden="1">
      <c r="A4096">
        <v>455459</v>
      </c>
      <c r="B4096" t="s">
        <v>1061</v>
      </c>
      <c r="C4096" s="3">
        <v>91807</v>
      </c>
      <c r="D4096">
        <v>17446</v>
      </c>
      <c r="E4096" t="s">
        <v>141</v>
      </c>
    </row>
    <row r="4097" spans="1:14" hidden="1">
      <c r="A4097">
        <v>291732</v>
      </c>
      <c r="B4097" t="s">
        <v>1060</v>
      </c>
      <c r="C4097" s="3">
        <v>91505</v>
      </c>
      <c r="D4097">
        <v>1745</v>
      </c>
      <c r="E4097" t="s">
        <v>84</v>
      </c>
    </row>
    <row r="4098" spans="1:14" hidden="1">
      <c r="A4098">
        <v>741068</v>
      </c>
      <c r="B4098" t="s">
        <v>1059</v>
      </c>
      <c r="C4098" s="3">
        <v>91446</v>
      </c>
      <c r="D4098">
        <v>21455</v>
      </c>
      <c r="E4098" t="s">
        <v>141</v>
      </c>
    </row>
    <row r="4099" spans="1:14" hidden="1">
      <c r="A4099">
        <v>919773</v>
      </c>
      <c r="B4099" t="s">
        <v>1058</v>
      </c>
      <c r="C4099" s="3">
        <v>91409</v>
      </c>
      <c r="D4099">
        <v>28035</v>
      </c>
      <c r="E4099" t="s">
        <v>34</v>
      </c>
    </row>
    <row r="4100" spans="1:14" hidden="1">
      <c r="A4100">
        <v>487843</v>
      </c>
      <c r="B4100" t="s">
        <v>1057</v>
      </c>
      <c r="C4100" s="3">
        <v>91398</v>
      </c>
      <c r="D4100">
        <v>10439</v>
      </c>
      <c r="E4100" t="s">
        <v>45</v>
      </c>
    </row>
    <row r="4101" spans="1:14" hidden="1">
      <c r="A4101">
        <v>388940</v>
      </c>
      <c r="B4101" t="s">
        <v>1056</v>
      </c>
      <c r="C4101" s="3">
        <v>91382</v>
      </c>
      <c r="D4101">
        <v>3817</v>
      </c>
      <c r="E4101" t="s">
        <v>45</v>
      </c>
    </row>
    <row r="4102" spans="1:14" hidden="1">
      <c r="A4102">
        <v>851060</v>
      </c>
      <c r="B4102" t="s">
        <v>1055</v>
      </c>
      <c r="C4102" s="3">
        <v>91381</v>
      </c>
      <c r="D4102">
        <v>24064</v>
      </c>
      <c r="E4102" t="s">
        <v>141</v>
      </c>
    </row>
    <row r="4103" spans="1:14" hidden="1">
      <c r="A4103">
        <v>478533</v>
      </c>
      <c r="B4103" t="s">
        <v>1054</v>
      </c>
      <c r="C4103" s="3">
        <v>91262</v>
      </c>
      <c r="D4103">
        <v>12395</v>
      </c>
      <c r="E4103" t="s">
        <v>45</v>
      </c>
    </row>
    <row r="4104" spans="1:14" hidden="1">
      <c r="A4104">
        <v>599643</v>
      </c>
      <c r="B4104" t="s">
        <v>1053</v>
      </c>
      <c r="C4104" s="3">
        <v>91191</v>
      </c>
      <c r="D4104">
        <v>10004</v>
      </c>
      <c r="E4104" t="s">
        <v>145</v>
      </c>
    </row>
    <row r="4105" spans="1:14" hidden="1">
      <c r="A4105">
        <v>138556</v>
      </c>
      <c r="B4105" t="s">
        <v>1052</v>
      </c>
      <c r="C4105" s="3">
        <v>91149</v>
      </c>
      <c r="D4105">
        <v>9196</v>
      </c>
      <c r="E4105" t="s">
        <v>175</v>
      </c>
    </row>
    <row r="4106" spans="1:14" hidden="1">
      <c r="A4106">
        <v>3102893</v>
      </c>
      <c r="B4106" t="s">
        <v>1051</v>
      </c>
      <c r="C4106" s="3">
        <v>91114</v>
      </c>
      <c r="D4106">
        <v>57167</v>
      </c>
      <c r="E4106" t="s">
        <v>56</v>
      </c>
    </row>
    <row r="4107" spans="1:14" hidden="1">
      <c r="A4107">
        <v>579636</v>
      </c>
      <c r="B4107" t="s">
        <v>1050</v>
      </c>
      <c r="C4107" s="3">
        <v>91107</v>
      </c>
      <c r="D4107">
        <v>327</v>
      </c>
      <c r="E4107" t="s">
        <v>106</v>
      </c>
      <c r="N4107" t="s">
        <v>192</v>
      </c>
    </row>
    <row r="4108" spans="1:14" hidden="1">
      <c r="A4108">
        <v>923855</v>
      </c>
      <c r="B4108" t="s">
        <v>1049</v>
      </c>
      <c r="C4108" s="3">
        <v>91049</v>
      </c>
      <c r="D4108">
        <v>5197</v>
      </c>
      <c r="E4108" t="s">
        <v>66</v>
      </c>
    </row>
    <row r="4109" spans="1:14" hidden="1">
      <c r="A4109">
        <v>320034</v>
      </c>
      <c r="B4109" t="s">
        <v>1048</v>
      </c>
      <c r="C4109" s="3">
        <v>90986</v>
      </c>
      <c r="D4109">
        <v>1730</v>
      </c>
      <c r="E4109" t="s">
        <v>84</v>
      </c>
    </row>
    <row r="4110" spans="1:14" hidden="1">
      <c r="A4110">
        <v>2960555</v>
      </c>
      <c r="B4110" t="s">
        <v>1047</v>
      </c>
      <c r="C4110" s="3">
        <v>90979</v>
      </c>
      <c r="D4110">
        <v>57025</v>
      </c>
      <c r="E4110" t="s">
        <v>39</v>
      </c>
    </row>
    <row r="4111" spans="1:14" hidden="1">
      <c r="A4111">
        <v>700252</v>
      </c>
      <c r="B4111" t="s">
        <v>1046</v>
      </c>
      <c r="C4111" s="3">
        <v>90827</v>
      </c>
      <c r="D4111">
        <v>24085</v>
      </c>
      <c r="E4111" t="s">
        <v>141</v>
      </c>
    </row>
    <row r="4112" spans="1:14" hidden="1">
      <c r="A4112">
        <v>37051</v>
      </c>
      <c r="B4112" t="s">
        <v>1045</v>
      </c>
      <c r="C4112" s="3">
        <v>90823</v>
      </c>
      <c r="D4112">
        <v>13030</v>
      </c>
      <c r="E4112" t="s">
        <v>145</v>
      </c>
    </row>
    <row r="4113" spans="1:5" hidden="1">
      <c r="A4113">
        <v>1016848</v>
      </c>
      <c r="B4113" t="s">
        <v>1044</v>
      </c>
      <c r="C4113" s="3">
        <v>90807</v>
      </c>
      <c r="D4113">
        <v>12220</v>
      </c>
      <c r="E4113" t="s">
        <v>71</v>
      </c>
    </row>
    <row r="4114" spans="1:5" hidden="1">
      <c r="A4114">
        <v>932633</v>
      </c>
      <c r="B4114" t="s">
        <v>1043</v>
      </c>
      <c r="C4114" s="3">
        <v>90742</v>
      </c>
      <c r="D4114">
        <v>22838</v>
      </c>
      <c r="E4114" t="s">
        <v>45</v>
      </c>
    </row>
    <row r="4115" spans="1:5" hidden="1">
      <c r="A4115">
        <v>5313312</v>
      </c>
      <c r="B4115" t="s">
        <v>1042</v>
      </c>
      <c r="C4115" s="3">
        <v>90742</v>
      </c>
      <c r="D4115">
        <v>59148</v>
      </c>
      <c r="E4115" t="s">
        <v>68</v>
      </c>
    </row>
    <row r="4116" spans="1:5" hidden="1">
      <c r="A4116">
        <v>769334</v>
      </c>
      <c r="B4116" t="s">
        <v>301</v>
      </c>
      <c r="C4116" s="3">
        <v>90727</v>
      </c>
      <c r="D4116">
        <v>12402</v>
      </c>
      <c r="E4116" t="s">
        <v>45</v>
      </c>
    </row>
    <row r="4117" spans="1:5" hidden="1">
      <c r="A4117">
        <v>946461</v>
      </c>
      <c r="B4117" t="s">
        <v>1041</v>
      </c>
      <c r="C4117" s="3">
        <v>90702</v>
      </c>
      <c r="D4117">
        <v>17474</v>
      </c>
      <c r="E4117" t="s">
        <v>141</v>
      </c>
    </row>
    <row r="4118" spans="1:5" hidden="1">
      <c r="A4118">
        <v>145059</v>
      </c>
      <c r="B4118" t="s">
        <v>1040</v>
      </c>
      <c r="C4118" s="3">
        <v>90679</v>
      </c>
      <c r="D4118">
        <v>10315</v>
      </c>
      <c r="E4118" t="s">
        <v>175</v>
      </c>
    </row>
    <row r="4119" spans="1:5" hidden="1">
      <c r="A4119">
        <v>675051</v>
      </c>
      <c r="B4119" t="s">
        <v>1039</v>
      </c>
      <c r="C4119" s="3">
        <v>90378</v>
      </c>
      <c r="D4119">
        <v>24272</v>
      </c>
      <c r="E4119" t="s">
        <v>141</v>
      </c>
    </row>
    <row r="4120" spans="1:5" hidden="1">
      <c r="A4120">
        <v>560830</v>
      </c>
      <c r="B4120" t="s">
        <v>1038</v>
      </c>
      <c r="C4120" s="3">
        <v>90350</v>
      </c>
      <c r="D4120">
        <v>13983</v>
      </c>
      <c r="E4120" t="s">
        <v>45</v>
      </c>
    </row>
    <row r="4121" spans="1:5" hidden="1">
      <c r="A4121">
        <v>62147</v>
      </c>
      <c r="B4121" t="s">
        <v>1037</v>
      </c>
      <c r="C4121" s="3">
        <v>90319</v>
      </c>
      <c r="D4121">
        <v>12512</v>
      </c>
      <c r="E4121" t="s">
        <v>145</v>
      </c>
    </row>
    <row r="4122" spans="1:5" hidden="1">
      <c r="A4122">
        <v>3629484</v>
      </c>
      <c r="B4122" t="s">
        <v>1036</v>
      </c>
      <c r="C4122" s="3">
        <v>90233</v>
      </c>
      <c r="D4122">
        <v>58537</v>
      </c>
      <c r="E4122" t="s">
        <v>349</v>
      </c>
    </row>
    <row r="4123" spans="1:5" hidden="1">
      <c r="A4123">
        <v>19356</v>
      </c>
      <c r="B4123" t="s">
        <v>1035</v>
      </c>
      <c r="C4123" s="3">
        <v>90180</v>
      </c>
      <c r="D4123">
        <v>9881</v>
      </c>
      <c r="E4123" t="s">
        <v>68</v>
      </c>
    </row>
    <row r="4124" spans="1:5" hidden="1">
      <c r="A4124">
        <v>945950</v>
      </c>
      <c r="B4124" t="s">
        <v>1034</v>
      </c>
      <c r="C4124" s="3">
        <v>90163</v>
      </c>
      <c r="D4124">
        <v>8842</v>
      </c>
      <c r="E4124" t="s">
        <v>66</v>
      </c>
    </row>
    <row r="4125" spans="1:5" hidden="1">
      <c r="A4125">
        <v>173342</v>
      </c>
      <c r="B4125" t="s">
        <v>1033</v>
      </c>
      <c r="C4125" s="3">
        <v>90060</v>
      </c>
      <c r="D4125">
        <v>5628</v>
      </c>
      <c r="E4125" t="s">
        <v>131</v>
      </c>
    </row>
    <row r="4126" spans="1:5" hidden="1">
      <c r="A4126">
        <v>830252</v>
      </c>
      <c r="B4126" t="s">
        <v>1032</v>
      </c>
      <c r="C4126" s="3">
        <v>89962</v>
      </c>
      <c r="D4126">
        <v>15501</v>
      </c>
      <c r="E4126" t="s">
        <v>141</v>
      </c>
    </row>
    <row r="4127" spans="1:5" hidden="1">
      <c r="A4127">
        <v>770068</v>
      </c>
      <c r="B4127" t="s">
        <v>1031</v>
      </c>
      <c r="C4127" s="3">
        <v>89918</v>
      </c>
      <c r="D4127">
        <v>3358</v>
      </c>
      <c r="E4127" t="s">
        <v>141</v>
      </c>
    </row>
    <row r="4128" spans="1:5" hidden="1">
      <c r="A4128">
        <v>998657</v>
      </c>
      <c r="B4128" t="s">
        <v>1030</v>
      </c>
      <c r="C4128" s="3">
        <v>89848</v>
      </c>
      <c r="D4128">
        <v>4054</v>
      </c>
      <c r="E4128" t="s">
        <v>68</v>
      </c>
    </row>
    <row r="4129" spans="1:5" hidden="1">
      <c r="A4129">
        <v>258539</v>
      </c>
      <c r="B4129" t="s">
        <v>1029</v>
      </c>
      <c r="C4129" s="3">
        <v>89711</v>
      </c>
      <c r="D4129">
        <v>11686</v>
      </c>
      <c r="E4129" t="s">
        <v>45</v>
      </c>
    </row>
    <row r="4130" spans="1:5" hidden="1">
      <c r="A4130">
        <v>465337</v>
      </c>
      <c r="B4130" t="s">
        <v>1028</v>
      </c>
      <c r="C4130" s="3">
        <v>89665</v>
      </c>
      <c r="D4130">
        <v>2786</v>
      </c>
      <c r="E4130" t="s">
        <v>84</v>
      </c>
    </row>
    <row r="4131" spans="1:5" hidden="1">
      <c r="A4131">
        <v>291330</v>
      </c>
      <c r="B4131" t="s">
        <v>800</v>
      </c>
      <c r="C4131" s="3">
        <v>89620</v>
      </c>
      <c r="D4131">
        <v>1744</v>
      </c>
      <c r="E4131" t="s">
        <v>84</v>
      </c>
    </row>
    <row r="4132" spans="1:5" hidden="1">
      <c r="A4132">
        <v>903754</v>
      </c>
      <c r="B4132" t="s">
        <v>1027</v>
      </c>
      <c r="C4132" s="3">
        <v>89593</v>
      </c>
      <c r="D4132">
        <v>14560</v>
      </c>
      <c r="E4132" t="s">
        <v>145</v>
      </c>
    </row>
    <row r="4133" spans="1:5" hidden="1">
      <c r="A4133">
        <v>370954</v>
      </c>
      <c r="B4133" t="s">
        <v>1026</v>
      </c>
      <c r="C4133" s="3">
        <v>89572</v>
      </c>
      <c r="D4133">
        <v>12298</v>
      </c>
      <c r="E4133" t="s">
        <v>141</v>
      </c>
    </row>
    <row r="4134" spans="1:5" hidden="1">
      <c r="A4134">
        <v>532752</v>
      </c>
      <c r="B4134" t="s">
        <v>1025</v>
      </c>
      <c r="C4134" s="3">
        <v>89544</v>
      </c>
      <c r="D4134">
        <v>16120</v>
      </c>
      <c r="E4134" t="s">
        <v>52</v>
      </c>
    </row>
    <row r="4135" spans="1:5" hidden="1">
      <c r="A4135">
        <v>591357</v>
      </c>
      <c r="B4135" t="s">
        <v>612</v>
      </c>
      <c r="C4135" s="3">
        <v>89484</v>
      </c>
      <c r="D4135">
        <v>6110</v>
      </c>
      <c r="E4135" t="s">
        <v>175</v>
      </c>
    </row>
    <row r="4136" spans="1:5" hidden="1">
      <c r="A4136">
        <v>157379</v>
      </c>
      <c r="B4136" t="s">
        <v>1024</v>
      </c>
      <c r="C4136" s="3">
        <v>89445</v>
      </c>
      <c r="D4136">
        <v>26512</v>
      </c>
      <c r="E4136" t="s">
        <v>454</v>
      </c>
    </row>
    <row r="4137" spans="1:5" hidden="1">
      <c r="A4137">
        <v>445674</v>
      </c>
      <c r="B4137" t="s">
        <v>1023</v>
      </c>
      <c r="C4137" s="3">
        <v>89429</v>
      </c>
      <c r="D4137">
        <v>29517</v>
      </c>
      <c r="E4137" t="s">
        <v>60</v>
      </c>
    </row>
    <row r="4138" spans="1:5" hidden="1">
      <c r="A4138">
        <v>3357947</v>
      </c>
      <c r="B4138" t="s">
        <v>1022</v>
      </c>
      <c r="C4138" s="3">
        <v>89429</v>
      </c>
      <c r="D4138">
        <v>58076</v>
      </c>
      <c r="E4138" t="s">
        <v>71</v>
      </c>
    </row>
    <row r="4139" spans="1:5" hidden="1">
      <c r="A4139">
        <v>1856</v>
      </c>
      <c r="B4139" t="s">
        <v>1021</v>
      </c>
      <c r="C4139" s="3">
        <v>89407</v>
      </c>
      <c r="D4139">
        <v>22430</v>
      </c>
      <c r="E4139" t="s">
        <v>68</v>
      </c>
    </row>
    <row r="4140" spans="1:5" hidden="1">
      <c r="A4140">
        <v>518877</v>
      </c>
      <c r="B4140" t="s">
        <v>1020</v>
      </c>
      <c r="C4140" s="3">
        <v>89273</v>
      </c>
      <c r="D4140">
        <v>31762</v>
      </c>
      <c r="E4140" t="s">
        <v>141</v>
      </c>
    </row>
    <row r="4141" spans="1:5" hidden="1">
      <c r="A4141">
        <v>923257</v>
      </c>
      <c r="B4141" t="s">
        <v>509</v>
      </c>
      <c r="C4141" s="3">
        <v>89191</v>
      </c>
      <c r="D4141">
        <v>9328</v>
      </c>
      <c r="E4141" t="s">
        <v>336</v>
      </c>
    </row>
    <row r="4142" spans="1:5" hidden="1">
      <c r="A4142">
        <v>173959</v>
      </c>
      <c r="B4142" t="s">
        <v>1019</v>
      </c>
      <c r="C4142" s="3">
        <v>89063</v>
      </c>
      <c r="D4142">
        <v>3248</v>
      </c>
      <c r="E4142" t="s">
        <v>141</v>
      </c>
    </row>
    <row r="4143" spans="1:5" hidden="1">
      <c r="A4143">
        <v>334657</v>
      </c>
      <c r="B4143" t="s">
        <v>1018</v>
      </c>
      <c r="C4143" s="3">
        <v>89041</v>
      </c>
      <c r="D4143">
        <v>1599</v>
      </c>
      <c r="E4143" t="s">
        <v>66</v>
      </c>
    </row>
    <row r="4144" spans="1:5" hidden="1">
      <c r="A4144">
        <v>135854</v>
      </c>
      <c r="B4144" t="s">
        <v>625</v>
      </c>
      <c r="C4144" s="3">
        <v>89034</v>
      </c>
      <c r="D4144">
        <v>9007</v>
      </c>
      <c r="E4144" t="s">
        <v>118</v>
      </c>
    </row>
    <row r="4145" spans="1:14" hidden="1">
      <c r="A4145">
        <v>401072</v>
      </c>
      <c r="B4145" t="s">
        <v>1017</v>
      </c>
      <c r="C4145" s="3">
        <v>88988</v>
      </c>
      <c r="D4145">
        <v>28860</v>
      </c>
      <c r="E4145" t="s">
        <v>129</v>
      </c>
    </row>
    <row r="4146" spans="1:14" hidden="1">
      <c r="A4146">
        <v>392255</v>
      </c>
      <c r="B4146" t="s">
        <v>1016</v>
      </c>
      <c r="C4146" s="3">
        <v>88948</v>
      </c>
      <c r="D4146">
        <v>5087</v>
      </c>
      <c r="E4146" t="s">
        <v>66</v>
      </c>
    </row>
    <row r="4147" spans="1:14" hidden="1">
      <c r="A4147">
        <v>581237</v>
      </c>
      <c r="B4147" t="s">
        <v>1015</v>
      </c>
      <c r="C4147" s="3">
        <v>88923</v>
      </c>
      <c r="D4147">
        <v>21284</v>
      </c>
      <c r="E4147" t="s">
        <v>349</v>
      </c>
    </row>
    <row r="4148" spans="1:14" hidden="1">
      <c r="A4148">
        <v>841838</v>
      </c>
      <c r="B4148" t="s">
        <v>1014</v>
      </c>
      <c r="C4148" s="3">
        <v>88815</v>
      </c>
      <c r="D4148">
        <v>9499</v>
      </c>
      <c r="E4148" t="s">
        <v>175</v>
      </c>
    </row>
    <row r="4149" spans="1:14" hidden="1">
      <c r="A4149">
        <v>3816154</v>
      </c>
      <c r="B4149" t="s">
        <v>1013</v>
      </c>
      <c r="C4149" s="3">
        <v>88742</v>
      </c>
      <c r="D4149">
        <v>58857</v>
      </c>
      <c r="E4149" t="s">
        <v>325</v>
      </c>
    </row>
    <row r="4150" spans="1:14" hidden="1">
      <c r="A4150">
        <v>272030</v>
      </c>
      <c r="B4150" t="s">
        <v>1012</v>
      </c>
      <c r="C4150" s="3">
        <v>88692</v>
      </c>
      <c r="D4150">
        <v>170</v>
      </c>
      <c r="E4150" t="s">
        <v>79</v>
      </c>
      <c r="N4150" s="24" t="s">
        <v>192</v>
      </c>
    </row>
    <row r="4151" spans="1:14" hidden="1">
      <c r="A4151">
        <v>989851</v>
      </c>
      <c r="B4151" t="s">
        <v>1011</v>
      </c>
      <c r="C4151" s="3">
        <v>88686</v>
      </c>
      <c r="D4151">
        <v>9332</v>
      </c>
      <c r="E4151" t="s">
        <v>66</v>
      </c>
    </row>
    <row r="4152" spans="1:14" hidden="1">
      <c r="A4152">
        <v>493077</v>
      </c>
      <c r="B4152" t="s">
        <v>1010</v>
      </c>
      <c r="C4152" s="3">
        <v>88454</v>
      </c>
      <c r="D4152">
        <v>29617</v>
      </c>
      <c r="E4152" t="s">
        <v>76</v>
      </c>
    </row>
    <row r="4153" spans="1:14" hidden="1">
      <c r="A4153">
        <v>808354</v>
      </c>
      <c r="B4153" t="s">
        <v>1009</v>
      </c>
      <c r="C4153" s="3">
        <v>88375</v>
      </c>
      <c r="D4153">
        <v>8827</v>
      </c>
      <c r="E4153" t="s">
        <v>66</v>
      </c>
    </row>
    <row r="4154" spans="1:14" hidden="1">
      <c r="A4154">
        <v>614256</v>
      </c>
      <c r="B4154" t="s">
        <v>1008</v>
      </c>
      <c r="C4154" s="3">
        <v>88366</v>
      </c>
      <c r="D4154">
        <v>4794</v>
      </c>
      <c r="E4154" t="s">
        <v>52</v>
      </c>
    </row>
    <row r="4155" spans="1:14" hidden="1">
      <c r="A4155">
        <v>306140</v>
      </c>
      <c r="B4155" t="s">
        <v>950</v>
      </c>
      <c r="C4155" s="3">
        <v>88142</v>
      </c>
      <c r="D4155">
        <v>15738</v>
      </c>
      <c r="E4155" t="s">
        <v>47</v>
      </c>
    </row>
    <row r="4156" spans="1:14" hidden="1">
      <c r="A4156">
        <v>256179</v>
      </c>
      <c r="B4156" t="s">
        <v>1007</v>
      </c>
      <c r="C4156" s="3">
        <v>88100</v>
      </c>
      <c r="D4156">
        <v>22514</v>
      </c>
      <c r="E4156" t="s">
        <v>54</v>
      </c>
    </row>
    <row r="4157" spans="1:14" hidden="1">
      <c r="A4157">
        <v>199137</v>
      </c>
      <c r="B4157" t="s">
        <v>1006</v>
      </c>
      <c r="C4157" s="3">
        <v>88009</v>
      </c>
      <c r="D4157">
        <v>17193</v>
      </c>
      <c r="E4157" t="s">
        <v>349</v>
      </c>
    </row>
    <row r="4158" spans="1:14" hidden="1">
      <c r="A4158">
        <v>706236</v>
      </c>
      <c r="B4158" t="s">
        <v>1005</v>
      </c>
      <c r="C4158" s="3">
        <v>87962</v>
      </c>
      <c r="D4158">
        <v>22273</v>
      </c>
      <c r="E4158" t="s">
        <v>164</v>
      </c>
    </row>
    <row r="4159" spans="1:14" hidden="1">
      <c r="A4159">
        <v>804860</v>
      </c>
      <c r="B4159" t="s">
        <v>154</v>
      </c>
      <c r="C4159" s="3">
        <v>87941</v>
      </c>
      <c r="D4159">
        <v>22657</v>
      </c>
      <c r="E4159" t="s">
        <v>141</v>
      </c>
    </row>
    <row r="4160" spans="1:14" hidden="1">
      <c r="A4160">
        <v>459644</v>
      </c>
      <c r="B4160" t="s">
        <v>1004</v>
      </c>
      <c r="C4160" s="3">
        <v>87818</v>
      </c>
      <c r="D4160">
        <v>3745</v>
      </c>
      <c r="E4160" t="s">
        <v>45</v>
      </c>
    </row>
    <row r="4161" spans="1:14" hidden="1">
      <c r="A4161">
        <v>777375</v>
      </c>
      <c r="B4161" t="s">
        <v>1003</v>
      </c>
      <c r="C4161" s="3">
        <v>87781</v>
      </c>
      <c r="D4161">
        <v>30954</v>
      </c>
      <c r="E4161" t="s">
        <v>86</v>
      </c>
    </row>
    <row r="4162" spans="1:14" hidden="1">
      <c r="A4162">
        <v>516873</v>
      </c>
      <c r="B4162" t="s">
        <v>1002</v>
      </c>
      <c r="C4162" s="3">
        <v>87678</v>
      </c>
      <c r="D4162">
        <v>28805</v>
      </c>
      <c r="E4162" t="s">
        <v>36</v>
      </c>
    </row>
    <row r="4163" spans="1:14" hidden="1">
      <c r="A4163">
        <v>501655</v>
      </c>
      <c r="B4163" t="s">
        <v>1001</v>
      </c>
      <c r="C4163" s="3">
        <v>87594</v>
      </c>
      <c r="D4163">
        <v>12136</v>
      </c>
      <c r="E4163" t="s">
        <v>52</v>
      </c>
    </row>
    <row r="4164" spans="1:14" hidden="1">
      <c r="A4164">
        <v>45056</v>
      </c>
      <c r="B4164" t="s">
        <v>1000</v>
      </c>
      <c r="C4164" s="3">
        <v>87542</v>
      </c>
      <c r="D4164">
        <v>9818</v>
      </c>
      <c r="E4164" t="s">
        <v>43</v>
      </c>
    </row>
    <row r="4165" spans="1:14" hidden="1">
      <c r="A4165">
        <v>433859</v>
      </c>
      <c r="B4165" t="s">
        <v>999</v>
      </c>
      <c r="C4165" s="3">
        <v>87413</v>
      </c>
      <c r="D4165">
        <v>12372</v>
      </c>
      <c r="E4165" t="s">
        <v>129</v>
      </c>
    </row>
    <row r="4166" spans="1:14" hidden="1">
      <c r="A4166">
        <v>917630</v>
      </c>
      <c r="B4166" t="s">
        <v>998</v>
      </c>
      <c r="C4166" s="3">
        <v>87342</v>
      </c>
      <c r="D4166">
        <v>6805</v>
      </c>
      <c r="E4166" t="s">
        <v>164</v>
      </c>
    </row>
    <row r="4167" spans="1:14" hidden="1">
      <c r="A4167">
        <v>598646</v>
      </c>
      <c r="B4167" t="s">
        <v>997</v>
      </c>
      <c r="C4167" s="3">
        <v>87309</v>
      </c>
      <c r="D4167">
        <v>938</v>
      </c>
      <c r="E4167" t="s">
        <v>45</v>
      </c>
      <c r="N4167" s="24" t="s">
        <v>192</v>
      </c>
    </row>
    <row r="4168" spans="1:14" hidden="1">
      <c r="A4168">
        <v>938550</v>
      </c>
      <c r="B4168" t="s">
        <v>536</v>
      </c>
      <c r="C4168" s="3">
        <v>87138</v>
      </c>
      <c r="D4168">
        <v>8975</v>
      </c>
      <c r="E4168" t="s">
        <v>68</v>
      </c>
    </row>
    <row r="4169" spans="1:14" hidden="1">
      <c r="A4169">
        <v>343958</v>
      </c>
      <c r="B4169" t="s">
        <v>996</v>
      </c>
      <c r="C4169" s="3">
        <v>87106</v>
      </c>
      <c r="D4169">
        <v>8833</v>
      </c>
      <c r="E4169" t="s">
        <v>66</v>
      </c>
    </row>
    <row r="4170" spans="1:14" hidden="1">
      <c r="A4170">
        <v>691743</v>
      </c>
      <c r="B4170" t="s">
        <v>995</v>
      </c>
      <c r="C4170" s="3">
        <v>86994</v>
      </c>
      <c r="D4170">
        <v>11682</v>
      </c>
      <c r="E4170" t="s">
        <v>45</v>
      </c>
    </row>
    <row r="4171" spans="1:14" hidden="1">
      <c r="A4171">
        <v>131940</v>
      </c>
      <c r="B4171" t="s">
        <v>994</v>
      </c>
      <c r="C4171" s="3">
        <v>86960</v>
      </c>
      <c r="D4171">
        <v>8700</v>
      </c>
      <c r="E4171" t="s">
        <v>145</v>
      </c>
    </row>
    <row r="4172" spans="1:14" hidden="1">
      <c r="A4172">
        <v>265452</v>
      </c>
      <c r="B4172" t="s">
        <v>993</v>
      </c>
      <c r="C4172" s="3">
        <v>86957</v>
      </c>
      <c r="D4172">
        <v>18165</v>
      </c>
      <c r="E4172" t="s">
        <v>52</v>
      </c>
    </row>
    <row r="4173" spans="1:14" hidden="1">
      <c r="A4173">
        <v>95677</v>
      </c>
      <c r="B4173" t="s">
        <v>992</v>
      </c>
      <c r="C4173" s="3">
        <v>86946</v>
      </c>
      <c r="D4173">
        <v>28369</v>
      </c>
      <c r="E4173" t="s">
        <v>951</v>
      </c>
    </row>
    <row r="4174" spans="1:14" hidden="1">
      <c r="A4174">
        <v>986159</v>
      </c>
      <c r="B4174" t="s">
        <v>991</v>
      </c>
      <c r="C4174" s="3">
        <v>86916</v>
      </c>
      <c r="D4174">
        <v>9330</v>
      </c>
      <c r="E4174" t="s">
        <v>66</v>
      </c>
    </row>
    <row r="4175" spans="1:14" hidden="1">
      <c r="A4175">
        <v>71859</v>
      </c>
      <c r="B4175" t="s">
        <v>990</v>
      </c>
      <c r="C4175" s="3">
        <v>86916</v>
      </c>
      <c r="D4175">
        <v>13959</v>
      </c>
      <c r="E4175" t="s">
        <v>52</v>
      </c>
    </row>
    <row r="4176" spans="1:14" hidden="1">
      <c r="A4176">
        <v>235950</v>
      </c>
      <c r="B4176" t="s">
        <v>989</v>
      </c>
      <c r="C4176" s="3">
        <v>86896</v>
      </c>
      <c r="D4176">
        <v>15237</v>
      </c>
      <c r="E4176" t="s">
        <v>52</v>
      </c>
    </row>
    <row r="4177" spans="1:15" hidden="1">
      <c r="A4177">
        <v>3446225</v>
      </c>
      <c r="B4177" t="s">
        <v>988</v>
      </c>
      <c r="C4177" s="3">
        <v>86840</v>
      </c>
      <c r="D4177">
        <v>58300</v>
      </c>
      <c r="E4177" t="s">
        <v>71</v>
      </c>
    </row>
    <row r="4178" spans="1:15" hidden="1">
      <c r="A4178">
        <v>269571</v>
      </c>
      <c r="B4178" t="s">
        <v>987</v>
      </c>
      <c r="C4178" s="3">
        <v>86834</v>
      </c>
      <c r="D4178">
        <v>29471</v>
      </c>
      <c r="E4178" t="s">
        <v>86</v>
      </c>
    </row>
    <row r="4179" spans="1:15" hidden="1">
      <c r="A4179">
        <v>2775692</v>
      </c>
      <c r="B4179" t="s">
        <v>986</v>
      </c>
      <c r="C4179" s="3">
        <v>86726</v>
      </c>
      <c r="D4179">
        <v>35118</v>
      </c>
      <c r="E4179" t="s">
        <v>52</v>
      </c>
    </row>
    <row r="4180" spans="1:15" hidden="1">
      <c r="A4180">
        <v>593333</v>
      </c>
      <c r="B4180" t="s">
        <v>985</v>
      </c>
      <c r="C4180" s="3">
        <v>86684</v>
      </c>
      <c r="D4180">
        <v>3599</v>
      </c>
      <c r="E4180" t="s">
        <v>45</v>
      </c>
    </row>
    <row r="4181" spans="1:15" hidden="1">
      <c r="A4181">
        <v>735973</v>
      </c>
      <c r="B4181" t="s">
        <v>984</v>
      </c>
      <c r="C4181" s="3">
        <v>86628</v>
      </c>
      <c r="D4181">
        <v>29910</v>
      </c>
      <c r="E4181" t="s">
        <v>41</v>
      </c>
    </row>
    <row r="4182" spans="1:15" hidden="1">
      <c r="A4182">
        <v>909756</v>
      </c>
      <c r="B4182" t="s">
        <v>983</v>
      </c>
      <c r="C4182" s="3">
        <v>86617</v>
      </c>
      <c r="D4182">
        <v>10971</v>
      </c>
      <c r="E4182" t="s">
        <v>66</v>
      </c>
    </row>
    <row r="4183" spans="1:15" hidden="1">
      <c r="A4183">
        <v>218261</v>
      </c>
      <c r="B4183" t="s">
        <v>982</v>
      </c>
      <c r="C4183" s="3">
        <v>86614</v>
      </c>
      <c r="D4183">
        <v>18454</v>
      </c>
      <c r="E4183" t="s">
        <v>141</v>
      </c>
    </row>
    <row r="4184" spans="1:15" hidden="1">
      <c r="A4184">
        <v>2881445</v>
      </c>
      <c r="B4184" t="s">
        <v>981</v>
      </c>
      <c r="C4184" s="3">
        <v>86610</v>
      </c>
      <c r="D4184">
        <v>35394</v>
      </c>
      <c r="E4184" t="s">
        <v>134</v>
      </c>
    </row>
    <row r="4185" spans="1:15" hidden="1">
      <c r="A4185">
        <v>870856</v>
      </c>
      <c r="B4185" t="s">
        <v>980</v>
      </c>
      <c r="C4185" s="3">
        <v>86586</v>
      </c>
      <c r="D4185">
        <v>4690</v>
      </c>
      <c r="E4185" t="s">
        <v>52</v>
      </c>
    </row>
    <row r="4186" spans="1:15" hidden="1">
      <c r="A4186">
        <v>678557</v>
      </c>
      <c r="B4186" t="s">
        <v>979</v>
      </c>
      <c r="C4186" s="3">
        <v>86547</v>
      </c>
      <c r="D4186">
        <v>5830</v>
      </c>
      <c r="E4186" t="s">
        <v>52</v>
      </c>
    </row>
    <row r="4187" spans="1:15" hidden="1">
      <c r="A4187">
        <v>548472</v>
      </c>
      <c r="B4187" t="s">
        <v>978</v>
      </c>
      <c r="C4187" s="3">
        <v>86546</v>
      </c>
      <c r="D4187">
        <v>28585</v>
      </c>
      <c r="E4187" t="s">
        <v>36</v>
      </c>
    </row>
    <row r="4188" spans="1:15" hidden="1">
      <c r="A4188">
        <v>612878</v>
      </c>
      <c r="B4188" t="s">
        <v>977</v>
      </c>
      <c r="C4188" s="3">
        <v>86475</v>
      </c>
      <c r="D4188">
        <v>27898</v>
      </c>
      <c r="E4188" t="s">
        <v>71</v>
      </c>
    </row>
    <row r="4189" spans="1:15" hidden="1">
      <c r="A4189">
        <v>236256</v>
      </c>
      <c r="B4189" t="s">
        <v>976</v>
      </c>
      <c r="C4189" s="3">
        <v>86431</v>
      </c>
      <c r="D4189">
        <v>9385</v>
      </c>
      <c r="E4189" t="s">
        <v>71</v>
      </c>
    </row>
    <row r="4190" spans="1:15" hidden="1">
      <c r="A4190">
        <v>916343</v>
      </c>
      <c r="B4190" t="s">
        <v>975</v>
      </c>
      <c r="C4190" s="3">
        <v>86422</v>
      </c>
      <c r="D4190">
        <v>10858</v>
      </c>
      <c r="E4190" t="s">
        <v>45</v>
      </c>
    </row>
    <row r="4191" spans="1:15" hidden="1">
      <c r="A4191">
        <v>358448</v>
      </c>
      <c r="B4191" t="s">
        <v>974</v>
      </c>
      <c r="C4191" s="3">
        <v>86418</v>
      </c>
      <c r="D4191">
        <v>12899</v>
      </c>
      <c r="E4191" t="s">
        <v>474</v>
      </c>
    </row>
    <row r="4192" spans="1:15" hidden="1">
      <c r="A4192">
        <v>155759</v>
      </c>
      <c r="B4192" t="s">
        <v>973</v>
      </c>
      <c r="C4192" s="3">
        <v>86193</v>
      </c>
      <c r="D4192">
        <v>406</v>
      </c>
      <c r="E4192" t="s">
        <v>68</v>
      </c>
      <c r="N4192" t="s">
        <v>192</v>
      </c>
      <c r="O4192" t="s">
        <v>972</v>
      </c>
    </row>
    <row r="4193" spans="1:5" hidden="1">
      <c r="A4193">
        <v>1007051</v>
      </c>
      <c r="B4193" t="s">
        <v>971</v>
      </c>
      <c r="C4193" s="3">
        <v>86069</v>
      </c>
      <c r="D4193">
        <v>4556</v>
      </c>
      <c r="E4193" t="s">
        <v>71</v>
      </c>
    </row>
    <row r="4194" spans="1:5" hidden="1">
      <c r="A4194">
        <v>311658</v>
      </c>
      <c r="B4194" t="s">
        <v>970</v>
      </c>
      <c r="C4194" s="3">
        <v>85968</v>
      </c>
      <c r="D4194">
        <v>5117</v>
      </c>
      <c r="E4194" t="s">
        <v>66</v>
      </c>
    </row>
    <row r="4195" spans="1:5" hidden="1">
      <c r="A4195">
        <v>619457</v>
      </c>
      <c r="B4195" t="s">
        <v>969</v>
      </c>
      <c r="C4195" s="3">
        <v>85911</v>
      </c>
      <c r="D4195">
        <v>15744</v>
      </c>
      <c r="E4195" t="s">
        <v>60</v>
      </c>
    </row>
    <row r="4196" spans="1:5" hidden="1">
      <c r="A4196">
        <v>670748</v>
      </c>
      <c r="B4196" t="s">
        <v>968</v>
      </c>
      <c r="C4196" s="3">
        <v>85888</v>
      </c>
      <c r="D4196">
        <v>16900</v>
      </c>
      <c r="E4196" t="s">
        <v>45</v>
      </c>
    </row>
    <row r="4197" spans="1:5" hidden="1">
      <c r="A4197">
        <v>887827</v>
      </c>
      <c r="B4197" t="s">
        <v>967</v>
      </c>
      <c r="C4197" s="3">
        <v>85816</v>
      </c>
      <c r="D4197">
        <v>14920</v>
      </c>
      <c r="E4197" t="s">
        <v>76</v>
      </c>
    </row>
    <row r="4198" spans="1:5" hidden="1">
      <c r="A4198">
        <v>80431</v>
      </c>
      <c r="B4198" t="s">
        <v>966</v>
      </c>
      <c r="C4198" s="3">
        <v>85796</v>
      </c>
      <c r="D4198">
        <v>9179</v>
      </c>
      <c r="E4198" t="s">
        <v>175</v>
      </c>
    </row>
    <row r="4199" spans="1:5" hidden="1">
      <c r="A4199">
        <v>271341</v>
      </c>
      <c r="B4199" t="s">
        <v>612</v>
      </c>
      <c r="C4199" s="3">
        <v>85717</v>
      </c>
      <c r="D4199">
        <v>5847</v>
      </c>
      <c r="E4199" t="s">
        <v>139</v>
      </c>
    </row>
    <row r="4200" spans="1:5" hidden="1">
      <c r="A4200">
        <v>515054</v>
      </c>
      <c r="B4200" t="s">
        <v>965</v>
      </c>
      <c r="C4200" s="3">
        <v>85617</v>
      </c>
      <c r="D4200">
        <v>16511</v>
      </c>
      <c r="E4200" t="s">
        <v>175</v>
      </c>
    </row>
    <row r="4201" spans="1:5" hidden="1">
      <c r="A4201">
        <v>198046</v>
      </c>
      <c r="B4201" t="s">
        <v>964</v>
      </c>
      <c r="C4201" s="3">
        <v>85329</v>
      </c>
      <c r="D4201">
        <v>8058</v>
      </c>
      <c r="E4201" t="s">
        <v>41</v>
      </c>
    </row>
    <row r="4202" spans="1:5" hidden="1">
      <c r="A4202">
        <v>193247</v>
      </c>
      <c r="B4202" t="s">
        <v>963</v>
      </c>
      <c r="C4202" s="3">
        <v>85216</v>
      </c>
      <c r="D4202">
        <v>14251</v>
      </c>
      <c r="E4202" t="s">
        <v>47</v>
      </c>
    </row>
    <row r="4203" spans="1:5" hidden="1">
      <c r="A4203">
        <v>760340</v>
      </c>
      <c r="B4203" t="s">
        <v>962</v>
      </c>
      <c r="C4203" s="3">
        <v>85025</v>
      </c>
      <c r="D4203">
        <v>16752</v>
      </c>
      <c r="E4203" t="s">
        <v>45</v>
      </c>
    </row>
    <row r="4204" spans="1:5" hidden="1">
      <c r="A4204">
        <v>875655</v>
      </c>
      <c r="B4204" t="s">
        <v>961</v>
      </c>
      <c r="C4204" s="3">
        <v>84999</v>
      </c>
      <c r="D4204">
        <v>1933</v>
      </c>
      <c r="E4204" t="s">
        <v>66</v>
      </c>
    </row>
    <row r="4205" spans="1:5" hidden="1">
      <c r="A4205">
        <v>720858</v>
      </c>
      <c r="B4205" t="s">
        <v>960</v>
      </c>
      <c r="C4205" s="3">
        <v>84978</v>
      </c>
      <c r="D4205">
        <v>13794</v>
      </c>
      <c r="E4205" t="s">
        <v>136</v>
      </c>
    </row>
    <row r="4206" spans="1:5" hidden="1">
      <c r="A4206">
        <v>711520</v>
      </c>
      <c r="B4206" t="s">
        <v>959</v>
      </c>
      <c r="C4206" s="3">
        <v>84702</v>
      </c>
      <c r="D4206">
        <v>23989</v>
      </c>
      <c r="E4206" t="s">
        <v>325</v>
      </c>
    </row>
    <row r="4207" spans="1:5" hidden="1">
      <c r="A4207">
        <v>290922</v>
      </c>
      <c r="B4207" t="s">
        <v>958</v>
      </c>
      <c r="C4207" s="3">
        <v>84684</v>
      </c>
      <c r="D4207">
        <v>6728</v>
      </c>
      <c r="E4207" t="s">
        <v>76</v>
      </c>
    </row>
    <row r="4208" spans="1:5" hidden="1">
      <c r="A4208">
        <v>68671</v>
      </c>
      <c r="B4208" t="s">
        <v>957</v>
      </c>
      <c r="C4208" s="3">
        <v>84543</v>
      </c>
      <c r="D4208">
        <v>31864</v>
      </c>
      <c r="E4208" t="s">
        <v>106</v>
      </c>
    </row>
    <row r="4209" spans="1:14" hidden="1">
      <c r="A4209">
        <v>255547</v>
      </c>
      <c r="B4209" t="s">
        <v>956</v>
      </c>
      <c r="C4209" s="3">
        <v>84495</v>
      </c>
      <c r="D4209">
        <v>18889</v>
      </c>
      <c r="E4209" t="s">
        <v>45</v>
      </c>
    </row>
    <row r="4210" spans="1:14" hidden="1">
      <c r="A4210">
        <v>811541</v>
      </c>
      <c r="B4210" t="s">
        <v>955</v>
      </c>
      <c r="C4210" s="3">
        <v>84493</v>
      </c>
      <c r="D4210">
        <v>284</v>
      </c>
      <c r="E4210" t="s">
        <v>139</v>
      </c>
      <c r="N4210" t="s">
        <v>192</v>
      </c>
    </row>
    <row r="4211" spans="1:14" hidden="1">
      <c r="A4211">
        <v>502447</v>
      </c>
      <c r="B4211" t="s">
        <v>954</v>
      </c>
      <c r="C4211" s="3">
        <v>84472</v>
      </c>
      <c r="D4211">
        <v>9669</v>
      </c>
      <c r="E4211" t="s">
        <v>139</v>
      </c>
    </row>
    <row r="4212" spans="1:14" hidden="1">
      <c r="A4212">
        <v>658072</v>
      </c>
      <c r="B4212" t="s">
        <v>953</v>
      </c>
      <c r="C4212" s="3">
        <v>84281</v>
      </c>
      <c r="D4212">
        <v>29231</v>
      </c>
      <c r="E4212" t="s">
        <v>86</v>
      </c>
    </row>
    <row r="4213" spans="1:14" hidden="1">
      <c r="A4213">
        <v>229173</v>
      </c>
      <c r="B4213" t="s">
        <v>952</v>
      </c>
      <c r="C4213" s="3">
        <v>84197</v>
      </c>
      <c r="D4213">
        <v>28288</v>
      </c>
      <c r="E4213" t="s">
        <v>951</v>
      </c>
    </row>
    <row r="4214" spans="1:14" hidden="1">
      <c r="A4214">
        <v>270652</v>
      </c>
      <c r="B4214" t="s">
        <v>950</v>
      </c>
      <c r="C4214" s="3">
        <v>84144</v>
      </c>
      <c r="D4214">
        <v>16448</v>
      </c>
      <c r="E4214" t="s">
        <v>118</v>
      </c>
    </row>
    <row r="4215" spans="1:14" hidden="1">
      <c r="A4215">
        <v>310950</v>
      </c>
      <c r="B4215" t="s">
        <v>949</v>
      </c>
      <c r="C4215" s="3">
        <v>83951</v>
      </c>
      <c r="D4215">
        <v>4161</v>
      </c>
      <c r="E4215" t="s">
        <v>68</v>
      </c>
    </row>
    <row r="4216" spans="1:14" hidden="1">
      <c r="A4216">
        <v>122153</v>
      </c>
      <c r="B4216" t="s">
        <v>948</v>
      </c>
      <c r="C4216" s="3">
        <v>83815</v>
      </c>
      <c r="D4216">
        <v>8799</v>
      </c>
      <c r="E4216" t="s">
        <v>336</v>
      </c>
    </row>
    <row r="4217" spans="1:14" hidden="1">
      <c r="A4217">
        <v>416339</v>
      </c>
      <c r="B4217" t="s">
        <v>245</v>
      </c>
      <c r="C4217" s="3">
        <v>83792</v>
      </c>
      <c r="D4217">
        <v>3698</v>
      </c>
      <c r="E4217" t="s">
        <v>45</v>
      </c>
    </row>
    <row r="4218" spans="1:14" hidden="1">
      <c r="A4218">
        <v>203052</v>
      </c>
      <c r="B4218" t="s">
        <v>947</v>
      </c>
      <c r="C4218" s="3">
        <v>83698</v>
      </c>
      <c r="D4218">
        <v>15101</v>
      </c>
      <c r="E4218" t="s">
        <v>71</v>
      </c>
    </row>
    <row r="4219" spans="1:14" hidden="1">
      <c r="A4219">
        <v>389059</v>
      </c>
      <c r="B4219" t="s">
        <v>946</v>
      </c>
      <c r="C4219" s="3">
        <v>83686</v>
      </c>
      <c r="D4219">
        <v>15774</v>
      </c>
      <c r="E4219" t="s">
        <v>43</v>
      </c>
    </row>
    <row r="4220" spans="1:14" hidden="1">
      <c r="A4220">
        <v>932642</v>
      </c>
      <c r="B4220" t="s">
        <v>945</v>
      </c>
      <c r="C4220" s="3">
        <v>83559</v>
      </c>
      <c r="D4220">
        <v>5632</v>
      </c>
      <c r="E4220" t="s">
        <v>131</v>
      </c>
    </row>
    <row r="4221" spans="1:14" hidden="1">
      <c r="A4221">
        <v>195456</v>
      </c>
      <c r="B4221" t="s">
        <v>822</v>
      </c>
      <c r="C4221" s="3">
        <v>83558</v>
      </c>
      <c r="D4221">
        <v>4111</v>
      </c>
      <c r="E4221" t="s">
        <v>68</v>
      </c>
    </row>
    <row r="4222" spans="1:14" hidden="1">
      <c r="A4222">
        <v>290838</v>
      </c>
      <c r="B4222" t="s">
        <v>944</v>
      </c>
      <c r="C4222" s="3">
        <v>83360</v>
      </c>
      <c r="D4222">
        <v>15270</v>
      </c>
      <c r="E4222" t="s">
        <v>84</v>
      </c>
    </row>
    <row r="4223" spans="1:14" hidden="1">
      <c r="A4223">
        <v>724548</v>
      </c>
      <c r="B4223" t="s">
        <v>943</v>
      </c>
      <c r="C4223" s="3">
        <v>83354</v>
      </c>
      <c r="D4223">
        <v>9668</v>
      </c>
      <c r="E4223" t="s">
        <v>139</v>
      </c>
    </row>
    <row r="4224" spans="1:14" hidden="1">
      <c r="A4224">
        <v>831875</v>
      </c>
      <c r="B4224" t="s">
        <v>143</v>
      </c>
      <c r="C4224" s="3">
        <v>83257</v>
      </c>
      <c r="D4224">
        <v>31197</v>
      </c>
      <c r="E4224" t="s">
        <v>139</v>
      </c>
    </row>
    <row r="4225" spans="1:15" hidden="1">
      <c r="A4225">
        <v>864855</v>
      </c>
      <c r="B4225" t="s">
        <v>942</v>
      </c>
      <c r="C4225" s="3">
        <v>83136</v>
      </c>
      <c r="D4225">
        <v>17661</v>
      </c>
      <c r="E4225" t="s">
        <v>52</v>
      </c>
    </row>
    <row r="4226" spans="1:15" hidden="1">
      <c r="A4226">
        <v>660066</v>
      </c>
      <c r="B4226" t="s">
        <v>98</v>
      </c>
      <c r="C4226" s="3">
        <v>83116</v>
      </c>
      <c r="D4226">
        <v>15939</v>
      </c>
      <c r="E4226" t="s">
        <v>141</v>
      </c>
    </row>
    <row r="4227" spans="1:15" hidden="1">
      <c r="A4227">
        <v>70218</v>
      </c>
      <c r="B4227" t="s">
        <v>941</v>
      </c>
      <c r="C4227" s="3">
        <v>82908</v>
      </c>
      <c r="D4227">
        <v>23373</v>
      </c>
      <c r="E4227" t="s">
        <v>36</v>
      </c>
    </row>
    <row r="4228" spans="1:15" hidden="1">
      <c r="A4228">
        <v>533227</v>
      </c>
      <c r="B4228" t="s">
        <v>940</v>
      </c>
      <c r="C4228" s="3">
        <v>82897</v>
      </c>
      <c r="D4228">
        <v>16167</v>
      </c>
      <c r="E4228" t="s">
        <v>76</v>
      </c>
    </row>
    <row r="4229" spans="1:15" hidden="1">
      <c r="A4229">
        <v>3448425</v>
      </c>
      <c r="B4229" t="s">
        <v>939</v>
      </c>
      <c r="C4229" s="3">
        <v>82863</v>
      </c>
      <c r="D4229">
        <v>58423</v>
      </c>
      <c r="E4229" t="s">
        <v>71</v>
      </c>
    </row>
    <row r="4230" spans="1:15" hidden="1">
      <c r="A4230">
        <v>484141</v>
      </c>
      <c r="B4230" t="s">
        <v>938</v>
      </c>
      <c r="C4230" s="3">
        <v>82785</v>
      </c>
      <c r="D4230">
        <v>13380</v>
      </c>
      <c r="E4230" t="s">
        <v>45</v>
      </c>
    </row>
    <row r="4231" spans="1:15" ht="204" hidden="1">
      <c r="A4231">
        <v>991135</v>
      </c>
      <c r="B4231" t="s">
        <v>937</v>
      </c>
      <c r="C4231" s="3">
        <v>82660</v>
      </c>
      <c r="D4231">
        <v>925</v>
      </c>
      <c r="E4231" t="s">
        <v>45</v>
      </c>
      <c r="N4231" t="s">
        <v>936</v>
      </c>
      <c r="O4231" s="31" t="s">
        <v>935</v>
      </c>
    </row>
    <row r="4232" spans="1:15" hidden="1">
      <c r="A4232">
        <v>3390337</v>
      </c>
      <c r="B4232" t="s">
        <v>934</v>
      </c>
      <c r="C4232" s="3">
        <v>82608</v>
      </c>
      <c r="D4232">
        <v>58037</v>
      </c>
      <c r="E4232" t="s">
        <v>384</v>
      </c>
    </row>
    <row r="4233" spans="1:15" hidden="1">
      <c r="A4233">
        <v>829452</v>
      </c>
      <c r="B4233" t="s">
        <v>933</v>
      </c>
      <c r="C4233" s="3">
        <v>82590</v>
      </c>
      <c r="D4233">
        <v>9811</v>
      </c>
      <c r="E4233" t="s">
        <v>71</v>
      </c>
    </row>
    <row r="4234" spans="1:15" hidden="1">
      <c r="A4234">
        <v>1011553</v>
      </c>
      <c r="B4234" t="s">
        <v>932</v>
      </c>
      <c r="C4234" s="3">
        <v>82571</v>
      </c>
      <c r="D4234">
        <v>4630</v>
      </c>
      <c r="E4234" t="s">
        <v>52</v>
      </c>
    </row>
    <row r="4235" spans="1:15" hidden="1">
      <c r="A4235">
        <v>843953</v>
      </c>
      <c r="B4235" t="s">
        <v>931</v>
      </c>
      <c r="C4235" s="3">
        <v>82396</v>
      </c>
      <c r="D4235">
        <v>13450</v>
      </c>
      <c r="E4235" t="s">
        <v>52</v>
      </c>
    </row>
    <row r="4236" spans="1:15" hidden="1">
      <c r="A4236">
        <v>997557</v>
      </c>
      <c r="B4236" t="s">
        <v>930</v>
      </c>
      <c r="C4236" s="3">
        <v>82346</v>
      </c>
      <c r="D4236">
        <v>8383</v>
      </c>
      <c r="E4236" t="s">
        <v>136</v>
      </c>
    </row>
    <row r="4237" spans="1:15" hidden="1">
      <c r="A4237">
        <v>966973</v>
      </c>
      <c r="B4237" t="s">
        <v>929</v>
      </c>
      <c r="C4237" s="3">
        <v>82290</v>
      </c>
      <c r="D4237">
        <v>31329</v>
      </c>
      <c r="E4237" t="s">
        <v>71</v>
      </c>
    </row>
    <row r="4238" spans="1:15" hidden="1">
      <c r="A4238">
        <v>997155</v>
      </c>
      <c r="B4238" t="s">
        <v>928</v>
      </c>
      <c r="C4238" s="3">
        <v>82144</v>
      </c>
      <c r="D4238">
        <v>10906</v>
      </c>
      <c r="E4238" t="s">
        <v>52</v>
      </c>
    </row>
    <row r="4239" spans="1:15" hidden="1">
      <c r="A4239">
        <v>213958</v>
      </c>
      <c r="B4239" t="s">
        <v>927</v>
      </c>
      <c r="C4239" s="3">
        <v>82075</v>
      </c>
      <c r="D4239">
        <v>9337</v>
      </c>
      <c r="E4239" t="s">
        <v>66</v>
      </c>
    </row>
    <row r="4240" spans="1:15" hidden="1">
      <c r="A4240">
        <v>709956</v>
      </c>
      <c r="B4240" t="s">
        <v>926</v>
      </c>
      <c r="C4240" s="3">
        <v>82067</v>
      </c>
      <c r="D4240">
        <v>22855</v>
      </c>
      <c r="E4240" t="s">
        <v>68</v>
      </c>
    </row>
    <row r="4241" spans="1:5" hidden="1">
      <c r="A4241">
        <v>246947</v>
      </c>
      <c r="B4241" t="s">
        <v>925</v>
      </c>
      <c r="C4241" s="3">
        <v>82050</v>
      </c>
      <c r="D4241">
        <v>3837</v>
      </c>
      <c r="E4241" t="s">
        <v>45</v>
      </c>
    </row>
    <row r="4242" spans="1:5" hidden="1">
      <c r="A4242">
        <v>2607412</v>
      </c>
      <c r="B4242" t="s">
        <v>924</v>
      </c>
      <c r="C4242" s="3">
        <v>82040</v>
      </c>
      <c r="D4242">
        <v>34386</v>
      </c>
      <c r="E4242" t="s">
        <v>76</v>
      </c>
    </row>
    <row r="4243" spans="1:5" hidden="1">
      <c r="A4243">
        <v>732954</v>
      </c>
      <c r="B4243" t="s">
        <v>923</v>
      </c>
      <c r="C4243" s="3">
        <v>81973</v>
      </c>
      <c r="D4243">
        <v>19278</v>
      </c>
      <c r="E4243" t="s">
        <v>141</v>
      </c>
    </row>
    <row r="4244" spans="1:5" hidden="1">
      <c r="A4244">
        <v>431350</v>
      </c>
      <c r="B4244" t="s">
        <v>922</v>
      </c>
      <c r="C4244" s="3">
        <v>81963</v>
      </c>
      <c r="D4244">
        <v>4796</v>
      </c>
      <c r="E4244" t="s">
        <v>52</v>
      </c>
    </row>
    <row r="4245" spans="1:5" hidden="1">
      <c r="A4245">
        <v>374354</v>
      </c>
      <c r="B4245" t="s">
        <v>921</v>
      </c>
      <c r="C4245" s="3">
        <v>81881</v>
      </c>
      <c r="D4245">
        <v>10196</v>
      </c>
      <c r="E4245" t="s">
        <v>66</v>
      </c>
    </row>
    <row r="4246" spans="1:5" hidden="1">
      <c r="A4246">
        <v>401559</v>
      </c>
      <c r="B4246" t="s">
        <v>920</v>
      </c>
      <c r="C4246" s="3">
        <v>81877</v>
      </c>
      <c r="D4246">
        <v>3977</v>
      </c>
      <c r="E4246" t="s">
        <v>118</v>
      </c>
    </row>
    <row r="4247" spans="1:5" hidden="1">
      <c r="A4247">
        <v>208459</v>
      </c>
      <c r="B4247" t="s">
        <v>919</v>
      </c>
      <c r="C4247" s="3">
        <v>81866</v>
      </c>
      <c r="D4247">
        <v>9336</v>
      </c>
      <c r="E4247" t="s">
        <v>66</v>
      </c>
    </row>
    <row r="4248" spans="1:5" hidden="1">
      <c r="A4248">
        <v>648345</v>
      </c>
      <c r="B4248" t="s">
        <v>918</v>
      </c>
      <c r="C4248" s="3">
        <v>81828</v>
      </c>
      <c r="D4248">
        <v>17232</v>
      </c>
      <c r="E4248" t="s">
        <v>474</v>
      </c>
    </row>
    <row r="4249" spans="1:5" hidden="1">
      <c r="A4249">
        <v>3134399</v>
      </c>
      <c r="B4249" t="s">
        <v>917</v>
      </c>
      <c r="C4249" s="3">
        <v>81805</v>
      </c>
      <c r="D4249">
        <v>57495</v>
      </c>
      <c r="E4249" t="s">
        <v>141</v>
      </c>
    </row>
    <row r="4250" spans="1:5" hidden="1">
      <c r="A4250">
        <v>746942</v>
      </c>
      <c r="B4250" t="s">
        <v>241</v>
      </c>
      <c r="C4250" s="3">
        <v>81751</v>
      </c>
      <c r="D4250">
        <v>8499</v>
      </c>
      <c r="E4250" t="s">
        <v>47</v>
      </c>
    </row>
    <row r="4251" spans="1:5" hidden="1">
      <c r="A4251">
        <v>1225798</v>
      </c>
      <c r="B4251" t="s">
        <v>916</v>
      </c>
      <c r="C4251" s="3">
        <v>81707</v>
      </c>
      <c r="D4251">
        <v>27385</v>
      </c>
      <c r="E4251" t="s">
        <v>86</v>
      </c>
    </row>
    <row r="4252" spans="1:5" hidden="1">
      <c r="A4252">
        <v>364850</v>
      </c>
      <c r="B4252" t="s">
        <v>915</v>
      </c>
      <c r="C4252" s="3">
        <v>81607</v>
      </c>
      <c r="D4252">
        <v>10991</v>
      </c>
      <c r="E4252" t="s">
        <v>66</v>
      </c>
    </row>
    <row r="4253" spans="1:5" hidden="1">
      <c r="A4253">
        <v>367150</v>
      </c>
      <c r="B4253" t="s">
        <v>102</v>
      </c>
      <c r="C4253" s="3">
        <v>81554</v>
      </c>
      <c r="D4253">
        <v>22567</v>
      </c>
      <c r="E4253" t="s">
        <v>71</v>
      </c>
    </row>
    <row r="4254" spans="1:5" hidden="1">
      <c r="A4254">
        <v>1017564</v>
      </c>
      <c r="B4254" t="s">
        <v>619</v>
      </c>
      <c r="C4254" s="3">
        <v>81353</v>
      </c>
      <c r="D4254">
        <v>10330</v>
      </c>
      <c r="E4254" t="s">
        <v>141</v>
      </c>
    </row>
    <row r="4255" spans="1:5" hidden="1">
      <c r="A4255">
        <v>3314119</v>
      </c>
      <c r="B4255" t="s">
        <v>450</v>
      </c>
      <c r="C4255" s="3">
        <v>81253</v>
      </c>
      <c r="D4255">
        <v>58010</v>
      </c>
      <c r="E4255" t="s">
        <v>60</v>
      </c>
    </row>
    <row r="4256" spans="1:5" hidden="1">
      <c r="A4256">
        <v>151546</v>
      </c>
      <c r="B4256" t="s">
        <v>914</v>
      </c>
      <c r="C4256" s="3">
        <v>81173</v>
      </c>
      <c r="D4256">
        <v>3845</v>
      </c>
      <c r="E4256" t="s">
        <v>45</v>
      </c>
    </row>
    <row r="4257" spans="1:5" hidden="1">
      <c r="A4257">
        <v>3480069</v>
      </c>
      <c r="B4257" t="s">
        <v>913</v>
      </c>
      <c r="C4257" s="3">
        <v>81108</v>
      </c>
      <c r="D4257">
        <v>58426</v>
      </c>
      <c r="E4257" t="s">
        <v>912</v>
      </c>
    </row>
    <row r="4258" spans="1:5" hidden="1">
      <c r="A4258">
        <v>472531</v>
      </c>
      <c r="B4258" t="s">
        <v>911</v>
      </c>
      <c r="C4258" s="3">
        <v>81106</v>
      </c>
      <c r="D4258">
        <v>16185</v>
      </c>
      <c r="E4258" t="s">
        <v>84</v>
      </c>
    </row>
    <row r="4259" spans="1:5" hidden="1">
      <c r="A4259">
        <v>381026</v>
      </c>
      <c r="B4259" t="s">
        <v>910</v>
      </c>
      <c r="C4259" s="3">
        <v>81059</v>
      </c>
      <c r="D4259">
        <v>13802</v>
      </c>
      <c r="E4259" t="s">
        <v>76</v>
      </c>
    </row>
    <row r="4260" spans="1:5" hidden="1">
      <c r="A4260">
        <v>603540</v>
      </c>
      <c r="B4260" t="s">
        <v>909</v>
      </c>
      <c r="C4260" s="3">
        <v>81029</v>
      </c>
      <c r="D4260">
        <v>15152</v>
      </c>
      <c r="E4260" t="s">
        <v>145</v>
      </c>
    </row>
    <row r="4261" spans="1:5" hidden="1">
      <c r="A4261">
        <v>16748</v>
      </c>
      <c r="B4261" t="s">
        <v>908</v>
      </c>
      <c r="C4261" s="3">
        <v>80929</v>
      </c>
      <c r="D4261">
        <v>13104</v>
      </c>
      <c r="E4261" t="s">
        <v>41</v>
      </c>
    </row>
    <row r="4262" spans="1:5" hidden="1">
      <c r="A4262">
        <v>847979</v>
      </c>
      <c r="B4262" t="s">
        <v>907</v>
      </c>
      <c r="C4262" s="3">
        <v>80899</v>
      </c>
      <c r="D4262">
        <v>32286</v>
      </c>
      <c r="E4262" t="s">
        <v>76</v>
      </c>
    </row>
    <row r="4263" spans="1:5" hidden="1">
      <c r="A4263">
        <v>208972</v>
      </c>
      <c r="B4263" t="s">
        <v>906</v>
      </c>
      <c r="C4263" s="3">
        <v>80755</v>
      </c>
      <c r="D4263">
        <v>29691</v>
      </c>
      <c r="E4263" t="s">
        <v>145</v>
      </c>
    </row>
    <row r="4264" spans="1:5" hidden="1">
      <c r="A4264">
        <v>715975</v>
      </c>
      <c r="B4264" t="s">
        <v>905</v>
      </c>
      <c r="C4264" s="3">
        <v>80565</v>
      </c>
      <c r="D4264">
        <v>28949</v>
      </c>
      <c r="E4264" t="s">
        <v>106</v>
      </c>
    </row>
    <row r="4265" spans="1:5" hidden="1">
      <c r="A4265">
        <v>478430</v>
      </c>
      <c r="B4265" t="s">
        <v>904</v>
      </c>
      <c r="C4265" s="3">
        <v>80480</v>
      </c>
      <c r="D4265">
        <v>15695</v>
      </c>
      <c r="E4265" t="s">
        <v>84</v>
      </c>
    </row>
    <row r="4266" spans="1:5" hidden="1">
      <c r="A4266">
        <v>2533043</v>
      </c>
      <c r="B4266" t="s">
        <v>903</v>
      </c>
      <c r="C4266" s="3">
        <v>80451</v>
      </c>
      <c r="D4266">
        <v>34334</v>
      </c>
      <c r="E4266" t="s">
        <v>45</v>
      </c>
    </row>
    <row r="4267" spans="1:5" hidden="1">
      <c r="A4267">
        <v>398051</v>
      </c>
      <c r="B4267" t="s">
        <v>902</v>
      </c>
      <c r="C4267" s="3">
        <v>80354</v>
      </c>
      <c r="D4267">
        <v>5377</v>
      </c>
      <c r="E4267" t="s">
        <v>43</v>
      </c>
    </row>
    <row r="4268" spans="1:5" hidden="1">
      <c r="A4268">
        <v>3308529</v>
      </c>
      <c r="B4268" t="s">
        <v>901</v>
      </c>
      <c r="C4268" s="3">
        <v>80301</v>
      </c>
      <c r="D4268">
        <v>57952</v>
      </c>
      <c r="E4268" t="s">
        <v>60</v>
      </c>
    </row>
    <row r="4269" spans="1:5" hidden="1">
      <c r="A4269">
        <v>474357</v>
      </c>
      <c r="B4269" t="s">
        <v>900</v>
      </c>
      <c r="C4269" s="3">
        <v>80169</v>
      </c>
      <c r="D4269">
        <v>1438</v>
      </c>
      <c r="E4269" t="s">
        <v>43</v>
      </c>
    </row>
    <row r="4270" spans="1:5" hidden="1">
      <c r="A4270">
        <v>940021</v>
      </c>
      <c r="B4270" t="s">
        <v>899</v>
      </c>
      <c r="C4270" s="3">
        <v>80145</v>
      </c>
      <c r="D4270">
        <v>2300</v>
      </c>
      <c r="E4270" t="s">
        <v>76</v>
      </c>
    </row>
    <row r="4271" spans="1:5" hidden="1">
      <c r="A4271">
        <v>78559</v>
      </c>
      <c r="B4271" t="s">
        <v>898</v>
      </c>
      <c r="C4271" s="3">
        <v>80130</v>
      </c>
      <c r="D4271">
        <v>25054</v>
      </c>
      <c r="E4271" t="s">
        <v>197</v>
      </c>
    </row>
    <row r="4272" spans="1:5" hidden="1">
      <c r="A4272">
        <v>912578</v>
      </c>
      <c r="B4272" t="s">
        <v>897</v>
      </c>
      <c r="C4272" s="3">
        <v>79929</v>
      </c>
      <c r="D4272">
        <v>29224</v>
      </c>
      <c r="E4272" t="s">
        <v>45</v>
      </c>
    </row>
    <row r="4273" spans="1:5" hidden="1">
      <c r="A4273">
        <v>2939001</v>
      </c>
      <c r="B4273" t="s">
        <v>896</v>
      </c>
      <c r="C4273" s="3">
        <v>79583</v>
      </c>
      <c r="D4273">
        <v>35558</v>
      </c>
      <c r="E4273" t="s">
        <v>349</v>
      </c>
    </row>
    <row r="4274" spans="1:5" hidden="1">
      <c r="A4274">
        <v>598543</v>
      </c>
      <c r="B4274" t="s">
        <v>895</v>
      </c>
      <c r="C4274" s="3">
        <v>79348</v>
      </c>
      <c r="D4274">
        <v>11764</v>
      </c>
      <c r="E4274" t="s">
        <v>47</v>
      </c>
    </row>
    <row r="4275" spans="1:5" hidden="1">
      <c r="A4275">
        <v>141350</v>
      </c>
      <c r="B4275" t="s">
        <v>363</v>
      </c>
      <c r="C4275" s="3">
        <v>79242</v>
      </c>
      <c r="D4275">
        <v>2301</v>
      </c>
      <c r="E4275" t="s">
        <v>68</v>
      </c>
    </row>
    <row r="4276" spans="1:5" hidden="1">
      <c r="A4276">
        <v>140634</v>
      </c>
      <c r="B4276" t="s">
        <v>894</v>
      </c>
      <c r="C4276" s="3">
        <v>79219</v>
      </c>
      <c r="D4276">
        <v>2157</v>
      </c>
      <c r="E4276" t="s">
        <v>79</v>
      </c>
    </row>
    <row r="4277" spans="1:5" hidden="1">
      <c r="A4277">
        <v>307334</v>
      </c>
      <c r="B4277" t="s">
        <v>893</v>
      </c>
      <c r="C4277" s="3">
        <v>79137</v>
      </c>
      <c r="D4277">
        <v>16288</v>
      </c>
      <c r="E4277" t="s">
        <v>79</v>
      </c>
    </row>
    <row r="4278" spans="1:5" hidden="1">
      <c r="A4278">
        <v>723550</v>
      </c>
      <c r="B4278" t="s">
        <v>892</v>
      </c>
      <c r="C4278" s="3">
        <v>79117</v>
      </c>
      <c r="D4278">
        <v>15606</v>
      </c>
      <c r="E4278" t="s">
        <v>71</v>
      </c>
    </row>
    <row r="4279" spans="1:5" hidden="1">
      <c r="A4279">
        <v>818559</v>
      </c>
      <c r="B4279" t="s">
        <v>891</v>
      </c>
      <c r="C4279" s="3">
        <v>78968</v>
      </c>
      <c r="D4279">
        <v>8191</v>
      </c>
      <c r="E4279" t="s">
        <v>66</v>
      </c>
    </row>
    <row r="4280" spans="1:5" hidden="1">
      <c r="A4280">
        <v>442655</v>
      </c>
      <c r="B4280" t="s">
        <v>890</v>
      </c>
      <c r="C4280" s="3">
        <v>78891</v>
      </c>
      <c r="D4280">
        <v>14095</v>
      </c>
      <c r="E4280" t="s">
        <v>141</v>
      </c>
    </row>
    <row r="4281" spans="1:5" hidden="1">
      <c r="A4281">
        <v>897853</v>
      </c>
      <c r="B4281" t="s">
        <v>889</v>
      </c>
      <c r="C4281" s="3">
        <v>78810</v>
      </c>
      <c r="D4281">
        <v>26520</v>
      </c>
      <c r="E4281" t="s">
        <v>71</v>
      </c>
    </row>
    <row r="4282" spans="1:5" hidden="1">
      <c r="A4282">
        <v>163343</v>
      </c>
      <c r="B4282" t="s">
        <v>888</v>
      </c>
      <c r="C4282" s="3">
        <v>78641</v>
      </c>
      <c r="D4282">
        <v>15532</v>
      </c>
      <c r="E4282" t="s">
        <v>41</v>
      </c>
    </row>
    <row r="4283" spans="1:5" hidden="1">
      <c r="A4283">
        <v>416272</v>
      </c>
      <c r="B4283" t="s">
        <v>887</v>
      </c>
      <c r="C4283" s="3">
        <v>78451</v>
      </c>
      <c r="D4283">
        <v>30619</v>
      </c>
      <c r="E4283" t="s">
        <v>275</v>
      </c>
    </row>
    <row r="4284" spans="1:5" hidden="1">
      <c r="A4284">
        <v>224552</v>
      </c>
      <c r="B4284" t="s">
        <v>886</v>
      </c>
      <c r="C4284" s="3">
        <v>78448</v>
      </c>
      <c r="D4284">
        <v>15426</v>
      </c>
      <c r="E4284" t="s">
        <v>52</v>
      </c>
    </row>
    <row r="4285" spans="1:5" hidden="1">
      <c r="A4285">
        <v>271136</v>
      </c>
      <c r="B4285" t="s">
        <v>508</v>
      </c>
      <c r="C4285" s="3">
        <v>78438</v>
      </c>
      <c r="D4285">
        <v>17878</v>
      </c>
      <c r="E4285" t="s">
        <v>336</v>
      </c>
    </row>
    <row r="4286" spans="1:5" hidden="1">
      <c r="A4286">
        <v>242949</v>
      </c>
      <c r="B4286" t="s">
        <v>885</v>
      </c>
      <c r="C4286" s="3">
        <v>78436</v>
      </c>
      <c r="D4286">
        <v>4482</v>
      </c>
      <c r="E4286" t="s">
        <v>47</v>
      </c>
    </row>
    <row r="4287" spans="1:5" hidden="1">
      <c r="A4287">
        <v>2490285</v>
      </c>
      <c r="B4287" t="s">
        <v>822</v>
      </c>
      <c r="C4287" s="3">
        <v>78394</v>
      </c>
      <c r="D4287">
        <v>34455</v>
      </c>
      <c r="E4287" t="s">
        <v>141</v>
      </c>
    </row>
    <row r="4288" spans="1:5" hidden="1">
      <c r="A4288">
        <v>110972</v>
      </c>
      <c r="B4288" t="s">
        <v>884</v>
      </c>
      <c r="C4288" s="3">
        <v>78273</v>
      </c>
      <c r="D4288">
        <v>29710</v>
      </c>
      <c r="E4288" t="s">
        <v>41</v>
      </c>
    </row>
    <row r="4289" spans="1:14" hidden="1">
      <c r="A4289">
        <v>808448</v>
      </c>
      <c r="B4289" t="s">
        <v>883</v>
      </c>
      <c r="C4289" s="3">
        <v>78221</v>
      </c>
      <c r="D4289">
        <v>16483</v>
      </c>
      <c r="E4289" t="s">
        <v>45</v>
      </c>
    </row>
    <row r="4290" spans="1:14" hidden="1">
      <c r="A4290">
        <v>931159</v>
      </c>
      <c r="B4290" t="s">
        <v>882</v>
      </c>
      <c r="C4290" s="3">
        <v>78133</v>
      </c>
      <c r="D4290">
        <v>10243</v>
      </c>
      <c r="E4290" t="s">
        <v>136</v>
      </c>
    </row>
    <row r="4291" spans="1:14" hidden="1">
      <c r="A4291">
        <v>2794732</v>
      </c>
      <c r="B4291" t="s">
        <v>881</v>
      </c>
      <c r="C4291" s="3">
        <v>78131</v>
      </c>
      <c r="D4291">
        <v>35241</v>
      </c>
      <c r="E4291" t="s">
        <v>275</v>
      </c>
    </row>
    <row r="4292" spans="1:14" hidden="1">
      <c r="A4292">
        <v>2621285</v>
      </c>
      <c r="B4292" t="s">
        <v>880</v>
      </c>
      <c r="C4292" s="3">
        <v>78079</v>
      </c>
      <c r="D4292">
        <v>34460</v>
      </c>
      <c r="E4292" t="s">
        <v>84</v>
      </c>
    </row>
    <row r="4293" spans="1:14" hidden="1">
      <c r="A4293">
        <v>5303724</v>
      </c>
      <c r="B4293" t="s">
        <v>879</v>
      </c>
      <c r="C4293" s="3">
        <v>77978</v>
      </c>
      <c r="D4293">
        <v>59140</v>
      </c>
      <c r="E4293" t="s">
        <v>349</v>
      </c>
    </row>
    <row r="4294" spans="1:14" hidden="1">
      <c r="A4294">
        <v>697035</v>
      </c>
      <c r="B4294" t="s">
        <v>878</v>
      </c>
      <c r="C4294" s="3">
        <v>77930</v>
      </c>
      <c r="D4294">
        <v>21998</v>
      </c>
      <c r="E4294" t="s">
        <v>106</v>
      </c>
    </row>
    <row r="4295" spans="1:14" hidden="1">
      <c r="A4295">
        <v>1014554</v>
      </c>
      <c r="B4295" t="s">
        <v>877</v>
      </c>
      <c r="C4295" s="3">
        <v>77758</v>
      </c>
      <c r="D4295">
        <v>9121</v>
      </c>
      <c r="E4295" t="s">
        <v>136</v>
      </c>
    </row>
    <row r="4296" spans="1:14" hidden="1">
      <c r="A4296">
        <v>1229198</v>
      </c>
      <c r="B4296" t="s">
        <v>876</v>
      </c>
      <c r="C4296" s="3">
        <v>77737</v>
      </c>
      <c r="D4296">
        <v>32606</v>
      </c>
      <c r="E4296" t="s">
        <v>52</v>
      </c>
    </row>
    <row r="4297" spans="1:14" hidden="1">
      <c r="A4297">
        <v>587752</v>
      </c>
      <c r="B4297" t="s">
        <v>875</v>
      </c>
      <c r="C4297" s="3">
        <v>77674</v>
      </c>
      <c r="D4297">
        <v>3047</v>
      </c>
      <c r="E4297" t="s">
        <v>129</v>
      </c>
    </row>
    <row r="4298" spans="1:14" hidden="1">
      <c r="A4298">
        <v>258874</v>
      </c>
      <c r="B4298" t="s">
        <v>874</v>
      </c>
      <c r="C4298" s="3">
        <v>77636</v>
      </c>
      <c r="D4298">
        <v>29426</v>
      </c>
      <c r="E4298" t="s">
        <v>66</v>
      </c>
    </row>
    <row r="4299" spans="1:14" hidden="1">
      <c r="A4299">
        <v>435666</v>
      </c>
      <c r="B4299" t="s">
        <v>873</v>
      </c>
      <c r="C4299" s="3">
        <v>77583</v>
      </c>
      <c r="D4299">
        <v>15731</v>
      </c>
      <c r="E4299" t="s">
        <v>141</v>
      </c>
    </row>
    <row r="4300" spans="1:14" hidden="1">
      <c r="A4300">
        <v>554941</v>
      </c>
      <c r="B4300" t="s">
        <v>872</v>
      </c>
      <c r="C4300" s="3">
        <v>77525</v>
      </c>
      <c r="D4300">
        <v>15011</v>
      </c>
      <c r="E4300" t="s">
        <v>474</v>
      </c>
    </row>
    <row r="4301" spans="1:14" hidden="1">
      <c r="A4301">
        <v>287342</v>
      </c>
      <c r="B4301" t="s">
        <v>871</v>
      </c>
      <c r="C4301" s="3">
        <v>77501</v>
      </c>
      <c r="D4301">
        <v>9300</v>
      </c>
      <c r="E4301" t="s">
        <v>47</v>
      </c>
    </row>
    <row r="4302" spans="1:14" hidden="1">
      <c r="A4302">
        <v>376237</v>
      </c>
      <c r="B4302" t="s">
        <v>870</v>
      </c>
      <c r="C4302" s="3">
        <v>77494</v>
      </c>
      <c r="D4302">
        <v>855</v>
      </c>
      <c r="E4302" t="s">
        <v>84</v>
      </c>
      <c r="N4302" t="s">
        <v>869</v>
      </c>
    </row>
    <row r="4303" spans="1:14" hidden="1">
      <c r="A4303">
        <v>667551</v>
      </c>
      <c r="B4303" t="s">
        <v>868</v>
      </c>
      <c r="C4303" s="3">
        <v>77474</v>
      </c>
      <c r="D4303">
        <v>8390</v>
      </c>
      <c r="E4303" t="s">
        <v>136</v>
      </c>
    </row>
    <row r="4304" spans="1:14" hidden="1">
      <c r="A4304">
        <v>96553</v>
      </c>
      <c r="B4304" t="s">
        <v>867</v>
      </c>
      <c r="C4304" s="3">
        <v>77413</v>
      </c>
      <c r="D4304">
        <v>19809</v>
      </c>
      <c r="E4304" t="s">
        <v>43</v>
      </c>
    </row>
    <row r="4305" spans="1:5" hidden="1">
      <c r="A4305">
        <v>50461</v>
      </c>
      <c r="B4305" t="s">
        <v>866</v>
      </c>
      <c r="C4305" s="3">
        <v>77392</v>
      </c>
      <c r="D4305">
        <v>23242</v>
      </c>
      <c r="E4305" t="s">
        <v>384</v>
      </c>
    </row>
    <row r="4306" spans="1:5" hidden="1">
      <c r="A4306">
        <v>303747</v>
      </c>
      <c r="B4306" t="s">
        <v>865</v>
      </c>
      <c r="C4306" s="3">
        <v>77255</v>
      </c>
      <c r="D4306">
        <v>3818</v>
      </c>
      <c r="E4306" t="s">
        <v>45</v>
      </c>
    </row>
    <row r="4307" spans="1:5" hidden="1">
      <c r="A4307">
        <v>443625</v>
      </c>
      <c r="B4307" t="s">
        <v>864</v>
      </c>
      <c r="C4307" s="3">
        <v>77219</v>
      </c>
      <c r="D4307">
        <v>8403</v>
      </c>
      <c r="E4307" t="s">
        <v>76</v>
      </c>
    </row>
    <row r="4308" spans="1:5" hidden="1">
      <c r="A4308">
        <v>61953</v>
      </c>
      <c r="B4308" t="s">
        <v>863</v>
      </c>
      <c r="C4308" s="3">
        <v>77184</v>
      </c>
      <c r="D4308">
        <v>4071</v>
      </c>
      <c r="E4308" t="s">
        <v>68</v>
      </c>
    </row>
    <row r="4309" spans="1:5" hidden="1">
      <c r="A4309">
        <v>338851</v>
      </c>
      <c r="B4309" t="s">
        <v>862</v>
      </c>
      <c r="C4309" s="3">
        <v>77071</v>
      </c>
      <c r="D4309">
        <v>10987</v>
      </c>
      <c r="E4309" t="s">
        <v>66</v>
      </c>
    </row>
    <row r="4310" spans="1:5" hidden="1">
      <c r="A4310">
        <v>203575</v>
      </c>
      <c r="B4310" t="s">
        <v>861</v>
      </c>
      <c r="C4310" s="3">
        <v>77070</v>
      </c>
      <c r="D4310">
        <v>28677</v>
      </c>
      <c r="E4310" t="s">
        <v>76</v>
      </c>
    </row>
    <row r="4311" spans="1:5" hidden="1">
      <c r="A4311">
        <v>286840</v>
      </c>
      <c r="B4311" t="s">
        <v>860</v>
      </c>
      <c r="C4311" s="3">
        <v>77040</v>
      </c>
      <c r="D4311">
        <v>8513</v>
      </c>
      <c r="E4311" t="s">
        <v>47</v>
      </c>
    </row>
    <row r="4312" spans="1:5" hidden="1">
      <c r="A4312">
        <v>765877</v>
      </c>
      <c r="B4312" t="s">
        <v>859</v>
      </c>
      <c r="C4312" s="3">
        <v>76959</v>
      </c>
      <c r="D4312">
        <v>28246</v>
      </c>
      <c r="E4312" t="s">
        <v>52</v>
      </c>
    </row>
    <row r="4313" spans="1:5" hidden="1">
      <c r="A4313">
        <v>53051</v>
      </c>
      <c r="B4313" t="s">
        <v>858</v>
      </c>
      <c r="C4313" s="3">
        <v>76958</v>
      </c>
      <c r="D4313">
        <v>11916</v>
      </c>
      <c r="E4313" t="s">
        <v>141</v>
      </c>
    </row>
    <row r="4314" spans="1:5" hidden="1">
      <c r="A4314">
        <v>2123930</v>
      </c>
      <c r="B4314" t="s">
        <v>857</v>
      </c>
      <c r="C4314" s="3">
        <v>76952</v>
      </c>
      <c r="D4314">
        <v>33851</v>
      </c>
      <c r="E4314" t="s">
        <v>175</v>
      </c>
    </row>
    <row r="4315" spans="1:5" hidden="1">
      <c r="A4315">
        <v>455477</v>
      </c>
      <c r="B4315" t="s">
        <v>856</v>
      </c>
      <c r="C4315" s="3">
        <v>76911</v>
      </c>
      <c r="D4315">
        <v>30433</v>
      </c>
      <c r="E4315" t="s">
        <v>84</v>
      </c>
    </row>
    <row r="4316" spans="1:5" hidden="1">
      <c r="A4316">
        <v>112510</v>
      </c>
      <c r="B4316" t="s">
        <v>855</v>
      </c>
      <c r="C4316" s="3">
        <v>76590</v>
      </c>
      <c r="D4316">
        <v>17759</v>
      </c>
      <c r="E4316" t="s">
        <v>76</v>
      </c>
    </row>
    <row r="4317" spans="1:5" hidden="1">
      <c r="A4317">
        <v>733540</v>
      </c>
      <c r="B4317" t="s">
        <v>854</v>
      </c>
      <c r="C4317" s="3">
        <v>76536</v>
      </c>
      <c r="D4317">
        <v>8730</v>
      </c>
      <c r="E4317" t="s">
        <v>131</v>
      </c>
    </row>
    <row r="4318" spans="1:5" hidden="1">
      <c r="A4318">
        <v>548829</v>
      </c>
      <c r="B4318" t="s">
        <v>853</v>
      </c>
      <c r="C4318" s="3">
        <v>76525</v>
      </c>
      <c r="D4318">
        <v>2289</v>
      </c>
      <c r="E4318" t="s">
        <v>76</v>
      </c>
    </row>
    <row r="4319" spans="1:5" hidden="1">
      <c r="A4319">
        <v>774253</v>
      </c>
      <c r="B4319" t="s">
        <v>852</v>
      </c>
      <c r="C4319" s="3">
        <v>76473</v>
      </c>
      <c r="D4319">
        <v>19589</v>
      </c>
      <c r="E4319" t="s">
        <v>66</v>
      </c>
    </row>
    <row r="4320" spans="1:5" hidden="1">
      <c r="A4320">
        <v>276654</v>
      </c>
      <c r="B4320" t="s">
        <v>851</v>
      </c>
      <c r="C4320" s="3">
        <v>76345</v>
      </c>
      <c r="D4320">
        <v>1600</v>
      </c>
      <c r="E4320" t="s">
        <v>66</v>
      </c>
    </row>
    <row r="4321" spans="1:14" hidden="1">
      <c r="A4321">
        <v>209447</v>
      </c>
      <c r="B4321" t="s">
        <v>491</v>
      </c>
      <c r="C4321" s="3">
        <v>76189</v>
      </c>
      <c r="D4321">
        <v>11432</v>
      </c>
      <c r="E4321" t="s">
        <v>106</v>
      </c>
    </row>
    <row r="4322" spans="1:14" hidden="1">
      <c r="A4322">
        <v>111157</v>
      </c>
      <c r="B4322" t="s">
        <v>850</v>
      </c>
      <c r="C4322" s="3">
        <v>76016</v>
      </c>
      <c r="D4322">
        <v>19087</v>
      </c>
      <c r="E4322" t="s">
        <v>43</v>
      </c>
    </row>
    <row r="4323" spans="1:14" hidden="1">
      <c r="A4323">
        <v>2921622</v>
      </c>
      <c r="B4323" t="s">
        <v>849</v>
      </c>
      <c r="C4323" s="3">
        <v>75992</v>
      </c>
      <c r="D4323">
        <v>35442</v>
      </c>
      <c r="E4323" t="s">
        <v>139</v>
      </c>
    </row>
    <row r="4324" spans="1:14" hidden="1">
      <c r="A4324">
        <v>575133</v>
      </c>
      <c r="B4324" t="s">
        <v>612</v>
      </c>
      <c r="C4324" s="3">
        <v>75899</v>
      </c>
      <c r="D4324">
        <v>17073</v>
      </c>
      <c r="E4324" t="s">
        <v>79</v>
      </c>
    </row>
    <row r="4325" spans="1:14" hidden="1">
      <c r="A4325">
        <v>663638</v>
      </c>
      <c r="B4325" t="s">
        <v>848</v>
      </c>
      <c r="C4325" s="3">
        <v>75845</v>
      </c>
      <c r="D4325">
        <v>899</v>
      </c>
      <c r="E4325" t="s">
        <v>45</v>
      </c>
      <c r="N4325" t="s">
        <v>192</v>
      </c>
    </row>
    <row r="4326" spans="1:14" hidden="1">
      <c r="A4326">
        <v>498942</v>
      </c>
      <c r="B4326" t="s">
        <v>847</v>
      </c>
      <c r="C4326" s="3">
        <v>75744</v>
      </c>
      <c r="D4326">
        <v>10821</v>
      </c>
      <c r="E4326" t="s">
        <v>45</v>
      </c>
    </row>
    <row r="4327" spans="1:14" hidden="1">
      <c r="A4327">
        <v>251857</v>
      </c>
      <c r="B4327" t="s">
        <v>846</v>
      </c>
      <c r="C4327" s="3">
        <v>75540</v>
      </c>
      <c r="D4327">
        <v>8642</v>
      </c>
      <c r="E4327" t="s">
        <v>136</v>
      </c>
    </row>
    <row r="4328" spans="1:14" hidden="1">
      <c r="A4328">
        <v>37</v>
      </c>
      <c r="B4328" t="s">
        <v>845</v>
      </c>
      <c r="C4328" s="3">
        <v>75528</v>
      </c>
      <c r="D4328">
        <v>10057</v>
      </c>
      <c r="E4328" t="s">
        <v>79</v>
      </c>
    </row>
    <row r="4329" spans="1:14" hidden="1">
      <c r="A4329">
        <v>603232</v>
      </c>
      <c r="B4329" t="s">
        <v>844</v>
      </c>
      <c r="C4329" s="3">
        <v>75336</v>
      </c>
      <c r="D4329">
        <v>8144</v>
      </c>
      <c r="E4329" t="s">
        <v>336</v>
      </c>
    </row>
    <row r="4330" spans="1:14" hidden="1">
      <c r="A4330">
        <v>88259</v>
      </c>
      <c r="B4330" t="s">
        <v>843</v>
      </c>
      <c r="C4330" s="3">
        <v>75305</v>
      </c>
      <c r="D4330">
        <v>10960</v>
      </c>
      <c r="E4330" t="s">
        <v>66</v>
      </c>
    </row>
    <row r="4331" spans="1:14" hidden="1">
      <c r="A4331">
        <v>969956</v>
      </c>
      <c r="B4331" t="s">
        <v>842</v>
      </c>
      <c r="C4331" s="3">
        <v>75185</v>
      </c>
      <c r="D4331">
        <v>15105</v>
      </c>
      <c r="E4331" t="s">
        <v>141</v>
      </c>
    </row>
    <row r="4332" spans="1:14" hidden="1">
      <c r="A4332">
        <v>411240</v>
      </c>
      <c r="B4332" t="s">
        <v>841</v>
      </c>
      <c r="C4332" s="3">
        <v>75044</v>
      </c>
      <c r="D4332">
        <v>3827</v>
      </c>
      <c r="E4332" t="s">
        <v>45</v>
      </c>
    </row>
    <row r="4333" spans="1:14" hidden="1">
      <c r="A4333">
        <v>675855</v>
      </c>
      <c r="B4333" t="s">
        <v>840</v>
      </c>
      <c r="C4333" s="3">
        <v>74975</v>
      </c>
      <c r="D4333">
        <v>24443</v>
      </c>
      <c r="E4333" t="s">
        <v>336</v>
      </c>
    </row>
    <row r="4334" spans="1:14" hidden="1">
      <c r="A4334">
        <v>640554</v>
      </c>
      <c r="B4334" t="s">
        <v>839</v>
      </c>
      <c r="C4334" s="3">
        <v>74853</v>
      </c>
      <c r="D4334">
        <v>22059</v>
      </c>
      <c r="E4334" t="s">
        <v>39</v>
      </c>
    </row>
    <row r="4335" spans="1:14" hidden="1">
      <c r="A4335">
        <v>3229642</v>
      </c>
      <c r="B4335" t="s">
        <v>838</v>
      </c>
      <c r="C4335" s="3">
        <v>74784</v>
      </c>
      <c r="D4335">
        <v>57695</v>
      </c>
      <c r="E4335" t="s">
        <v>66</v>
      </c>
    </row>
    <row r="4336" spans="1:14" hidden="1">
      <c r="A4336">
        <v>83236</v>
      </c>
      <c r="B4336" t="s">
        <v>837</v>
      </c>
      <c r="C4336" s="3">
        <v>74748</v>
      </c>
      <c r="D4336">
        <v>19125</v>
      </c>
      <c r="E4336" t="s">
        <v>349</v>
      </c>
    </row>
    <row r="4337" spans="1:14" hidden="1">
      <c r="A4337">
        <v>772754</v>
      </c>
      <c r="B4337" t="s">
        <v>836</v>
      </c>
      <c r="C4337" s="3">
        <v>74600</v>
      </c>
      <c r="D4337">
        <v>1945</v>
      </c>
      <c r="E4337" t="s">
        <v>71</v>
      </c>
    </row>
    <row r="4338" spans="1:14" hidden="1">
      <c r="A4338">
        <v>1418255</v>
      </c>
      <c r="B4338" t="s">
        <v>835</v>
      </c>
      <c r="C4338" s="3">
        <v>74536</v>
      </c>
      <c r="D4338">
        <v>32908</v>
      </c>
      <c r="E4338" t="s">
        <v>384</v>
      </c>
    </row>
    <row r="4339" spans="1:14" hidden="1">
      <c r="A4339">
        <v>803256</v>
      </c>
      <c r="B4339" t="s">
        <v>834</v>
      </c>
      <c r="C4339" s="3">
        <v>74403</v>
      </c>
      <c r="D4339">
        <v>1906</v>
      </c>
      <c r="E4339" t="s">
        <v>66</v>
      </c>
    </row>
    <row r="4340" spans="1:14" hidden="1">
      <c r="A4340">
        <v>500658</v>
      </c>
      <c r="B4340" t="s">
        <v>833</v>
      </c>
      <c r="C4340" s="3">
        <v>74183</v>
      </c>
      <c r="D4340">
        <v>24303</v>
      </c>
      <c r="E4340" t="s">
        <v>141</v>
      </c>
    </row>
    <row r="4341" spans="1:14" hidden="1">
      <c r="A4341">
        <v>412872</v>
      </c>
      <c r="B4341" t="s">
        <v>832</v>
      </c>
      <c r="C4341" s="3">
        <v>74156</v>
      </c>
      <c r="D4341">
        <v>28478</v>
      </c>
      <c r="E4341" t="s">
        <v>41</v>
      </c>
    </row>
    <row r="4342" spans="1:14" hidden="1">
      <c r="A4342">
        <v>521952</v>
      </c>
      <c r="B4342" t="s">
        <v>831</v>
      </c>
      <c r="C4342" s="3">
        <v>74114</v>
      </c>
      <c r="D4342">
        <v>4204</v>
      </c>
      <c r="E4342" t="s">
        <v>68</v>
      </c>
    </row>
    <row r="4343" spans="1:14" hidden="1">
      <c r="A4343">
        <v>504647</v>
      </c>
      <c r="B4343" t="s">
        <v>830</v>
      </c>
      <c r="C4343" s="3">
        <v>74103</v>
      </c>
      <c r="D4343">
        <v>14907</v>
      </c>
      <c r="E4343" t="s">
        <v>145</v>
      </c>
    </row>
    <row r="4344" spans="1:14" hidden="1">
      <c r="A4344">
        <v>954653</v>
      </c>
      <c r="B4344" t="s">
        <v>829</v>
      </c>
      <c r="C4344" s="3">
        <v>74071</v>
      </c>
      <c r="D4344">
        <v>10327</v>
      </c>
      <c r="E4344" t="s">
        <v>141</v>
      </c>
    </row>
    <row r="4345" spans="1:14" hidden="1">
      <c r="A4345">
        <v>593940</v>
      </c>
      <c r="B4345" t="s">
        <v>828</v>
      </c>
      <c r="C4345" s="3">
        <v>74059</v>
      </c>
      <c r="D4345">
        <v>16413</v>
      </c>
      <c r="E4345" t="s">
        <v>45</v>
      </c>
    </row>
    <row r="4346" spans="1:14" hidden="1">
      <c r="A4346">
        <v>321330</v>
      </c>
      <c r="B4346" t="s">
        <v>827</v>
      </c>
      <c r="C4346" s="3">
        <v>73985</v>
      </c>
      <c r="D4346">
        <v>11324</v>
      </c>
      <c r="E4346" t="s">
        <v>45</v>
      </c>
    </row>
    <row r="4347" spans="1:14" hidden="1">
      <c r="A4347">
        <v>764441</v>
      </c>
      <c r="B4347" t="s">
        <v>826</v>
      </c>
      <c r="C4347" s="3">
        <v>73939</v>
      </c>
      <c r="D4347">
        <v>256</v>
      </c>
      <c r="E4347" t="s">
        <v>47</v>
      </c>
      <c r="N4347" t="s">
        <v>192</v>
      </c>
    </row>
    <row r="4348" spans="1:14" hidden="1">
      <c r="A4348">
        <v>136655</v>
      </c>
      <c r="B4348" t="s">
        <v>825</v>
      </c>
      <c r="C4348" s="3">
        <v>73939</v>
      </c>
      <c r="D4348">
        <v>12135</v>
      </c>
      <c r="E4348" t="s">
        <v>52</v>
      </c>
    </row>
    <row r="4349" spans="1:14" hidden="1">
      <c r="A4349">
        <v>249658</v>
      </c>
      <c r="B4349" t="s">
        <v>824</v>
      </c>
      <c r="C4349" s="3">
        <v>73895</v>
      </c>
      <c r="D4349">
        <v>3019</v>
      </c>
      <c r="E4349" t="s">
        <v>129</v>
      </c>
    </row>
    <row r="4350" spans="1:14" hidden="1">
      <c r="A4350">
        <v>209362</v>
      </c>
      <c r="B4350" t="s">
        <v>823</v>
      </c>
      <c r="C4350" s="3">
        <v>73884</v>
      </c>
      <c r="D4350">
        <v>24211</v>
      </c>
      <c r="E4350" t="s">
        <v>384</v>
      </c>
    </row>
    <row r="4351" spans="1:14" hidden="1">
      <c r="A4351">
        <v>371755</v>
      </c>
      <c r="B4351" t="s">
        <v>822</v>
      </c>
      <c r="C4351" s="3">
        <v>73875</v>
      </c>
      <c r="D4351">
        <v>5113</v>
      </c>
      <c r="E4351" t="s">
        <v>66</v>
      </c>
    </row>
    <row r="4352" spans="1:14" hidden="1">
      <c r="A4352">
        <v>474245</v>
      </c>
      <c r="B4352" t="s">
        <v>821</v>
      </c>
      <c r="C4352" s="3">
        <v>73875</v>
      </c>
      <c r="D4352">
        <v>9273</v>
      </c>
      <c r="E4352" t="s">
        <v>45</v>
      </c>
    </row>
    <row r="4353" spans="1:5" hidden="1">
      <c r="A4353">
        <v>761833</v>
      </c>
      <c r="B4353" t="s">
        <v>820</v>
      </c>
      <c r="C4353" s="3">
        <v>73846</v>
      </c>
      <c r="D4353">
        <v>25796</v>
      </c>
      <c r="E4353" t="s">
        <v>79</v>
      </c>
    </row>
    <row r="4354" spans="1:5" hidden="1">
      <c r="A4354">
        <v>472643</v>
      </c>
      <c r="B4354" t="s">
        <v>819</v>
      </c>
      <c r="C4354" s="3">
        <v>73818</v>
      </c>
      <c r="D4354">
        <v>12355</v>
      </c>
      <c r="E4354" t="s">
        <v>145</v>
      </c>
    </row>
    <row r="4355" spans="1:5" hidden="1">
      <c r="A4355">
        <v>446149</v>
      </c>
      <c r="B4355" t="s">
        <v>612</v>
      </c>
      <c r="C4355" s="3">
        <v>73759</v>
      </c>
      <c r="D4355">
        <v>16603</v>
      </c>
      <c r="E4355" t="s">
        <v>139</v>
      </c>
    </row>
    <row r="4356" spans="1:5" hidden="1">
      <c r="A4356">
        <v>2745529</v>
      </c>
      <c r="B4356" t="s">
        <v>818</v>
      </c>
      <c r="C4356" s="3">
        <v>73730</v>
      </c>
      <c r="D4356">
        <v>34799</v>
      </c>
      <c r="E4356" t="s">
        <v>145</v>
      </c>
    </row>
    <row r="4357" spans="1:5" hidden="1">
      <c r="A4357">
        <v>699253</v>
      </c>
      <c r="B4357" t="s">
        <v>817</v>
      </c>
      <c r="C4357" s="3">
        <v>73639</v>
      </c>
      <c r="D4357">
        <v>12457</v>
      </c>
      <c r="E4357" t="s">
        <v>71</v>
      </c>
    </row>
    <row r="4358" spans="1:5" hidden="1">
      <c r="A4358">
        <v>546320</v>
      </c>
      <c r="B4358" t="s">
        <v>816</v>
      </c>
      <c r="C4358" s="3">
        <v>73407</v>
      </c>
      <c r="D4358">
        <v>16222</v>
      </c>
      <c r="E4358" t="s">
        <v>76</v>
      </c>
    </row>
    <row r="4359" spans="1:5" hidden="1">
      <c r="A4359">
        <v>305433</v>
      </c>
      <c r="B4359" t="s">
        <v>815</v>
      </c>
      <c r="C4359" s="3">
        <v>73283</v>
      </c>
      <c r="D4359">
        <v>1746</v>
      </c>
      <c r="E4359" t="s">
        <v>84</v>
      </c>
    </row>
    <row r="4360" spans="1:5" hidden="1">
      <c r="A4360">
        <v>77150</v>
      </c>
      <c r="B4360" t="s">
        <v>814</v>
      </c>
      <c r="C4360" s="3">
        <v>73181</v>
      </c>
      <c r="D4360">
        <v>15621</v>
      </c>
      <c r="E4360" t="s">
        <v>66</v>
      </c>
    </row>
    <row r="4361" spans="1:5" hidden="1">
      <c r="A4361">
        <v>816256</v>
      </c>
      <c r="B4361" t="s">
        <v>813</v>
      </c>
      <c r="C4361" s="3">
        <v>73113</v>
      </c>
      <c r="D4361">
        <v>4123</v>
      </c>
      <c r="E4361" t="s">
        <v>68</v>
      </c>
    </row>
    <row r="4362" spans="1:5" hidden="1">
      <c r="A4362">
        <v>865852</v>
      </c>
      <c r="B4362" t="s">
        <v>812</v>
      </c>
      <c r="C4362" s="3">
        <v>73006</v>
      </c>
      <c r="D4362">
        <v>10174</v>
      </c>
      <c r="E4362" t="s">
        <v>66</v>
      </c>
    </row>
    <row r="4363" spans="1:5" hidden="1">
      <c r="A4363">
        <v>177500</v>
      </c>
      <c r="B4363" t="s">
        <v>811</v>
      </c>
      <c r="C4363" s="3">
        <v>72917</v>
      </c>
      <c r="D4363">
        <v>6280</v>
      </c>
      <c r="E4363" t="s">
        <v>810</v>
      </c>
    </row>
    <row r="4364" spans="1:5" hidden="1">
      <c r="A4364">
        <v>825940</v>
      </c>
      <c r="B4364" t="s">
        <v>809</v>
      </c>
      <c r="C4364" s="3">
        <v>72885</v>
      </c>
      <c r="D4364">
        <v>2733</v>
      </c>
      <c r="E4364" t="s">
        <v>139</v>
      </c>
    </row>
    <row r="4365" spans="1:5" hidden="1">
      <c r="A4365">
        <v>965051</v>
      </c>
      <c r="B4365" t="s">
        <v>75</v>
      </c>
      <c r="C4365" s="3">
        <v>72846</v>
      </c>
      <c r="D4365">
        <v>21752</v>
      </c>
      <c r="E4365" t="s">
        <v>68</v>
      </c>
    </row>
    <row r="4366" spans="1:5" hidden="1">
      <c r="A4366">
        <v>881441</v>
      </c>
      <c r="B4366" t="s">
        <v>808</v>
      </c>
      <c r="C4366" s="3">
        <v>72815</v>
      </c>
      <c r="D4366">
        <v>8276</v>
      </c>
      <c r="E4366" t="s">
        <v>71</v>
      </c>
    </row>
    <row r="4367" spans="1:5" hidden="1">
      <c r="A4367">
        <v>89135</v>
      </c>
      <c r="B4367" t="s">
        <v>807</v>
      </c>
      <c r="C4367" s="3">
        <v>72705</v>
      </c>
      <c r="D4367">
        <v>18136</v>
      </c>
      <c r="E4367" t="s">
        <v>349</v>
      </c>
    </row>
    <row r="4368" spans="1:5" hidden="1">
      <c r="A4368">
        <v>474777</v>
      </c>
      <c r="B4368" t="s">
        <v>806</v>
      </c>
      <c r="C4368" s="3">
        <v>72703</v>
      </c>
      <c r="D4368">
        <v>27955</v>
      </c>
      <c r="E4368" t="s">
        <v>41</v>
      </c>
    </row>
    <row r="4369" spans="1:5" hidden="1">
      <c r="A4369">
        <v>247476</v>
      </c>
      <c r="B4369" t="s">
        <v>805</v>
      </c>
      <c r="C4369" s="3">
        <v>72675</v>
      </c>
      <c r="D4369">
        <v>28314</v>
      </c>
      <c r="E4369" t="s">
        <v>34</v>
      </c>
    </row>
    <row r="4370" spans="1:5" hidden="1">
      <c r="A4370">
        <v>3049729</v>
      </c>
      <c r="B4370" t="s">
        <v>804</v>
      </c>
      <c r="C4370" s="3">
        <v>72586</v>
      </c>
      <c r="D4370">
        <v>57083</v>
      </c>
      <c r="E4370" t="s">
        <v>349</v>
      </c>
    </row>
    <row r="4371" spans="1:5" hidden="1">
      <c r="A4371">
        <v>534859</v>
      </c>
      <c r="B4371" t="s">
        <v>803</v>
      </c>
      <c r="C4371" s="3">
        <v>72560</v>
      </c>
      <c r="D4371">
        <v>14556</v>
      </c>
      <c r="E4371" t="s">
        <v>52</v>
      </c>
    </row>
    <row r="4372" spans="1:5" hidden="1">
      <c r="A4372">
        <v>304155</v>
      </c>
      <c r="B4372" t="s">
        <v>802</v>
      </c>
      <c r="C4372" s="3">
        <v>72467</v>
      </c>
      <c r="D4372">
        <v>13669</v>
      </c>
      <c r="E4372" t="s">
        <v>141</v>
      </c>
    </row>
    <row r="4373" spans="1:5" hidden="1">
      <c r="A4373">
        <v>826451</v>
      </c>
      <c r="B4373" t="s">
        <v>801</v>
      </c>
      <c r="C4373" s="3">
        <v>72403</v>
      </c>
      <c r="D4373">
        <v>2328</v>
      </c>
      <c r="E4373" t="s">
        <v>68</v>
      </c>
    </row>
    <row r="4374" spans="1:5" hidden="1">
      <c r="A4374">
        <v>114859</v>
      </c>
      <c r="B4374" t="s">
        <v>546</v>
      </c>
      <c r="C4374" s="3">
        <v>72352</v>
      </c>
      <c r="D4374">
        <v>5438</v>
      </c>
      <c r="E4374" t="s">
        <v>43</v>
      </c>
    </row>
    <row r="4375" spans="1:5" hidden="1">
      <c r="A4375">
        <v>280352</v>
      </c>
      <c r="B4375" t="s">
        <v>800</v>
      </c>
      <c r="C4375" s="3">
        <v>72316</v>
      </c>
      <c r="D4375">
        <v>4092</v>
      </c>
      <c r="E4375" t="s">
        <v>68</v>
      </c>
    </row>
    <row r="4376" spans="1:5" hidden="1">
      <c r="A4376">
        <v>7634</v>
      </c>
      <c r="B4376" t="s">
        <v>799</v>
      </c>
      <c r="C4376" s="3">
        <v>72288</v>
      </c>
      <c r="D4376">
        <v>15904</v>
      </c>
      <c r="E4376" t="s">
        <v>79</v>
      </c>
    </row>
    <row r="4377" spans="1:5" hidden="1">
      <c r="A4377">
        <v>760957</v>
      </c>
      <c r="B4377" t="s">
        <v>798</v>
      </c>
      <c r="C4377" s="3">
        <v>72174</v>
      </c>
      <c r="D4377">
        <v>9769</v>
      </c>
      <c r="E4377" t="s">
        <v>66</v>
      </c>
    </row>
    <row r="4378" spans="1:5" hidden="1">
      <c r="A4378">
        <v>139834</v>
      </c>
      <c r="B4378" t="s">
        <v>154</v>
      </c>
      <c r="C4378" s="3">
        <v>72082</v>
      </c>
      <c r="D4378">
        <v>22523</v>
      </c>
      <c r="E4378" t="s">
        <v>84</v>
      </c>
    </row>
    <row r="4379" spans="1:5" hidden="1">
      <c r="A4379">
        <v>855648</v>
      </c>
      <c r="B4379" t="s">
        <v>797</v>
      </c>
      <c r="C4379" s="3">
        <v>71968</v>
      </c>
      <c r="D4379">
        <v>15320</v>
      </c>
      <c r="E4379" t="s">
        <v>47</v>
      </c>
    </row>
    <row r="4380" spans="1:5" hidden="1">
      <c r="A4380">
        <v>552956</v>
      </c>
      <c r="B4380" t="s">
        <v>796</v>
      </c>
      <c r="C4380" s="3">
        <v>71949</v>
      </c>
      <c r="D4380">
        <v>14178</v>
      </c>
      <c r="E4380" t="s">
        <v>71</v>
      </c>
    </row>
    <row r="4381" spans="1:5" hidden="1">
      <c r="A4381">
        <v>834175</v>
      </c>
      <c r="B4381" t="s">
        <v>795</v>
      </c>
      <c r="C4381" s="3">
        <v>71930</v>
      </c>
      <c r="D4381">
        <v>29186</v>
      </c>
      <c r="E4381" t="s">
        <v>175</v>
      </c>
    </row>
    <row r="4382" spans="1:5" hidden="1">
      <c r="A4382">
        <v>79127</v>
      </c>
      <c r="B4382" t="s">
        <v>794</v>
      </c>
      <c r="C4382" s="3">
        <v>71868</v>
      </c>
      <c r="D4382">
        <v>6680</v>
      </c>
      <c r="E4382" t="s">
        <v>76</v>
      </c>
    </row>
    <row r="4383" spans="1:5" hidden="1">
      <c r="A4383">
        <v>422116</v>
      </c>
      <c r="B4383" t="s">
        <v>793</v>
      </c>
      <c r="C4383" s="3">
        <v>71705</v>
      </c>
      <c r="D4383">
        <v>21219</v>
      </c>
      <c r="E4383" t="s">
        <v>139</v>
      </c>
    </row>
    <row r="4384" spans="1:5" hidden="1">
      <c r="A4384">
        <v>1014246</v>
      </c>
      <c r="B4384" t="s">
        <v>792</v>
      </c>
      <c r="C4384" s="3">
        <v>71673</v>
      </c>
      <c r="D4384">
        <v>14694</v>
      </c>
      <c r="E4384" t="s">
        <v>47</v>
      </c>
    </row>
    <row r="4385" spans="1:5" hidden="1">
      <c r="A4385">
        <v>209559</v>
      </c>
      <c r="B4385" t="s">
        <v>791</v>
      </c>
      <c r="C4385" s="3">
        <v>71501</v>
      </c>
      <c r="D4385">
        <v>4792</v>
      </c>
      <c r="E4385" t="s">
        <v>52</v>
      </c>
    </row>
    <row r="4386" spans="1:5" hidden="1">
      <c r="A4386">
        <v>777441</v>
      </c>
      <c r="B4386" t="s">
        <v>790</v>
      </c>
      <c r="C4386" s="3">
        <v>71455</v>
      </c>
      <c r="D4386">
        <v>22598</v>
      </c>
      <c r="E4386" t="s">
        <v>45</v>
      </c>
    </row>
    <row r="4387" spans="1:5" hidden="1">
      <c r="A4387">
        <v>931355</v>
      </c>
      <c r="B4387" t="s">
        <v>789</v>
      </c>
      <c r="C4387" s="3">
        <v>71424</v>
      </c>
      <c r="D4387">
        <v>19354</v>
      </c>
      <c r="E4387" t="s">
        <v>336</v>
      </c>
    </row>
    <row r="4388" spans="1:5" hidden="1">
      <c r="A4388">
        <v>601041</v>
      </c>
      <c r="B4388" t="s">
        <v>788</v>
      </c>
      <c r="C4388" s="3">
        <v>71367</v>
      </c>
      <c r="D4388">
        <v>10871</v>
      </c>
      <c r="E4388" t="s">
        <v>45</v>
      </c>
    </row>
    <row r="4389" spans="1:5" hidden="1">
      <c r="A4389">
        <v>563457</v>
      </c>
      <c r="B4389" t="s">
        <v>787</v>
      </c>
      <c r="C4389" s="3">
        <v>71334</v>
      </c>
      <c r="D4389">
        <v>5422</v>
      </c>
      <c r="E4389" t="s">
        <v>43</v>
      </c>
    </row>
    <row r="4390" spans="1:5" hidden="1">
      <c r="A4390">
        <v>170257</v>
      </c>
      <c r="B4390" t="s">
        <v>786</v>
      </c>
      <c r="C4390" s="3">
        <v>71333</v>
      </c>
      <c r="D4390">
        <v>14399</v>
      </c>
      <c r="E4390" t="s">
        <v>141</v>
      </c>
    </row>
    <row r="4391" spans="1:5" hidden="1">
      <c r="A4391">
        <v>726458</v>
      </c>
      <c r="B4391" t="s">
        <v>785</v>
      </c>
      <c r="C4391" s="3">
        <v>71281</v>
      </c>
      <c r="D4391">
        <v>5221</v>
      </c>
      <c r="E4391" t="s">
        <v>66</v>
      </c>
    </row>
    <row r="4392" spans="1:5" hidden="1">
      <c r="A4392">
        <v>211851</v>
      </c>
      <c r="B4392" t="s">
        <v>784</v>
      </c>
      <c r="C4392" s="3">
        <v>71276</v>
      </c>
      <c r="D4392">
        <v>18378</v>
      </c>
      <c r="E4392" t="s">
        <v>66</v>
      </c>
    </row>
    <row r="4393" spans="1:5" hidden="1">
      <c r="A4393">
        <v>835079</v>
      </c>
      <c r="B4393" t="s">
        <v>783</v>
      </c>
      <c r="C4393" s="3">
        <v>71256</v>
      </c>
      <c r="D4393">
        <v>28063</v>
      </c>
      <c r="E4393" t="s">
        <v>76</v>
      </c>
    </row>
    <row r="4394" spans="1:5" hidden="1">
      <c r="A4394">
        <v>890078</v>
      </c>
      <c r="B4394" t="s">
        <v>782</v>
      </c>
      <c r="C4394" s="3">
        <v>71178</v>
      </c>
      <c r="D4394">
        <v>29049</v>
      </c>
      <c r="E4394" t="s">
        <v>66</v>
      </c>
    </row>
    <row r="4395" spans="1:5" hidden="1">
      <c r="A4395">
        <v>1009055</v>
      </c>
      <c r="B4395" t="s">
        <v>781</v>
      </c>
      <c r="C4395" s="3">
        <v>71112</v>
      </c>
      <c r="D4395">
        <v>15440</v>
      </c>
      <c r="E4395" t="s">
        <v>136</v>
      </c>
    </row>
    <row r="4396" spans="1:5" hidden="1">
      <c r="A4396">
        <v>109154</v>
      </c>
      <c r="B4396" t="s">
        <v>245</v>
      </c>
      <c r="C4396" s="3">
        <v>70880</v>
      </c>
      <c r="D4396">
        <v>9728</v>
      </c>
      <c r="E4396" t="s">
        <v>66</v>
      </c>
    </row>
    <row r="4397" spans="1:5" hidden="1">
      <c r="A4397">
        <v>235174</v>
      </c>
      <c r="B4397" t="s">
        <v>780</v>
      </c>
      <c r="C4397" s="3">
        <v>70824</v>
      </c>
      <c r="D4397">
        <v>28302</v>
      </c>
      <c r="E4397" t="s">
        <v>45</v>
      </c>
    </row>
    <row r="4398" spans="1:5" hidden="1">
      <c r="A4398">
        <v>363778</v>
      </c>
      <c r="B4398" t="s">
        <v>779</v>
      </c>
      <c r="C4398" s="3">
        <v>70807</v>
      </c>
      <c r="D4398">
        <v>30688</v>
      </c>
      <c r="E4398" t="s">
        <v>76</v>
      </c>
    </row>
    <row r="4399" spans="1:5" hidden="1">
      <c r="A4399">
        <v>890957</v>
      </c>
      <c r="B4399" t="s">
        <v>778</v>
      </c>
      <c r="C4399" s="3">
        <v>70763</v>
      </c>
      <c r="D4399">
        <v>17922</v>
      </c>
      <c r="E4399" t="s">
        <v>136</v>
      </c>
    </row>
    <row r="4400" spans="1:5" hidden="1">
      <c r="A4400">
        <v>60554</v>
      </c>
      <c r="B4400" t="s">
        <v>777</v>
      </c>
      <c r="C4400" s="3">
        <v>70693</v>
      </c>
      <c r="D4400">
        <v>10162</v>
      </c>
      <c r="E4400" t="s">
        <v>66</v>
      </c>
    </row>
    <row r="4401" spans="1:15" hidden="1">
      <c r="A4401">
        <v>809379</v>
      </c>
      <c r="B4401" t="s">
        <v>776</v>
      </c>
      <c r="C4401" s="3">
        <v>70557</v>
      </c>
      <c r="D4401">
        <v>29093</v>
      </c>
      <c r="E4401" t="s">
        <v>71</v>
      </c>
    </row>
    <row r="4402" spans="1:15" hidden="1">
      <c r="A4402">
        <v>3254297</v>
      </c>
      <c r="B4402" t="s">
        <v>775</v>
      </c>
      <c r="C4402" s="3">
        <v>70521</v>
      </c>
      <c r="D4402">
        <v>57640</v>
      </c>
      <c r="E4402" t="s">
        <v>84</v>
      </c>
    </row>
    <row r="4403" spans="1:15" hidden="1">
      <c r="A4403">
        <v>3346633</v>
      </c>
      <c r="B4403" t="s">
        <v>774</v>
      </c>
      <c r="C4403" s="3">
        <v>70491</v>
      </c>
      <c r="D4403">
        <v>58282</v>
      </c>
      <c r="E4403" t="s">
        <v>60</v>
      </c>
    </row>
    <row r="4404" spans="1:15" hidden="1">
      <c r="A4404">
        <v>550448</v>
      </c>
      <c r="B4404" t="s">
        <v>252</v>
      </c>
      <c r="C4404" s="3">
        <v>70402</v>
      </c>
      <c r="D4404">
        <v>13715</v>
      </c>
      <c r="E4404" t="s">
        <v>47</v>
      </c>
    </row>
    <row r="4405" spans="1:15" hidden="1">
      <c r="A4405">
        <v>644963</v>
      </c>
      <c r="B4405" t="s">
        <v>773</v>
      </c>
      <c r="C4405" s="3">
        <v>70384</v>
      </c>
      <c r="D4405">
        <v>3401</v>
      </c>
      <c r="E4405" t="s">
        <v>141</v>
      </c>
    </row>
    <row r="4406" spans="1:15" hidden="1">
      <c r="A4406">
        <v>666358</v>
      </c>
      <c r="B4406" t="s">
        <v>772</v>
      </c>
      <c r="C4406" s="3">
        <v>70345</v>
      </c>
      <c r="D4406">
        <v>22502</v>
      </c>
      <c r="E4406" t="s">
        <v>60</v>
      </c>
    </row>
    <row r="4407" spans="1:15" hidden="1">
      <c r="A4407">
        <v>544577</v>
      </c>
      <c r="B4407" t="s">
        <v>771</v>
      </c>
      <c r="C4407" s="3">
        <v>70312</v>
      </c>
      <c r="D4407">
        <v>30664</v>
      </c>
      <c r="E4407" t="s">
        <v>71</v>
      </c>
    </row>
    <row r="4408" spans="1:15" hidden="1">
      <c r="A4408">
        <v>97279</v>
      </c>
      <c r="B4408" t="s">
        <v>770</v>
      </c>
      <c r="C4408" s="3">
        <v>70293</v>
      </c>
      <c r="D4408">
        <v>32292</v>
      </c>
      <c r="E4408" t="s">
        <v>76</v>
      </c>
    </row>
    <row r="4409" spans="1:15" hidden="1">
      <c r="A4409">
        <v>51356</v>
      </c>
      <c r="B4409" t="s">
        <v>769</v>
      </c>
      <c r="C4409" s="3">
        <v>70177</v>
      </c>
      <c r="D4409">
        <v>22839</v>
      </c>
      <c r="E4409" t="s">
        <v>68</v>
      </c>
    </row>
    <row r="4410" spans="1:15" hidden="1">
      <c r="A4410">
        <v>308836</v>
      </c>
      <c r="B4410" t="s">
        <v>768</v>
      </c>
      <c r="C4410" s="3">
        <v>70133</v>
      </c>
      <c r="D4410">
        <v>21635</v>
      </c>
      <c r="E4410" t="s">
        <v>45</v>
      </c>
    </row>
    <row r="4411" spans="1:15" hidden="1">
      <c r="A4411">
        <v>811550</v>
      </c>
      <c r="B4411" t="s">
        <v>412</v>
      </c>
      <c r="C4411" s="3">
        <v>70079</v>
      </c>
      <c r="D4411">
        <v>428</v>
      </c>
      <c r="E4411" t="s">
        <v>68</v>
      </c>
      <c r="N4411" t="s">
        <v>256</v>
      </c>
    </row>
    <row r="4412" spans="1:15" hidden="1">
      <c r="A4412">
        <v>492810</v>
      </c>
      <c r="B4412" t="s">
        <v>767</v>
      </c>
      <c r="C4412" s="3">
        <v>70057</v>
      </c>
      <c r="D4412">
        <v>9672</v>
      </c>
      <c r="E4412" t="s">
        <v>139</v>
      </c>
    </row>
    <row r="4413" spans="1:15" hidden="1">
      <c r="A4413">
        <v>411231</v>
      </c>
      <c r="B4413" t="s">
        <v>766</v>
      </c>
      <c r="C4413" s="3">
        <v>69967</v>
      </c>
      <c r="D4413">
        <v>16386</v>
      </c>
      <c r="E4413" t="s">
        <v>84</v>
      </c>
    </row>
    <row r="4414" spans="1:15" hidden="1">
      <c r="A4414">
        <v>42037</v>
      </c>
      <c r="B4414" t="s">
        <v>765</v>
      </c>
      <c r="C4414" s="3">
        <v>69897</v>
      </c>
      <c r="D4414">
        <v>70</v>
      </c>
      <c r="E4414" t="s">
        <v>84</v>
      </c>
      <c r="N4414" s="24" t="s">
        <v>192</v>
      </c>
      <c r="O4414" t="s">
        <v>764</v>
      </c>
    </row>
    <row r="4415" spans="1:15" hidden="1">
      <c r="A4415">
        <v>437044</v>
      </c>
      <c r="B4415" t="s">
        <v>763</v>
      </c>
      <c r="C4415" s="3">
        <v>69784</v>
      </c>
      <c r="D4415">
        <v>18071</v>
      </c>
      <c r="E4415" t="s">
        <v>47</v>
      </c>
    </row>
    <row r="4416" spans="1:15" hidden="1">
      <c r="A4416">
        <v>164957</v>
      </c>
      <c r="B4416" t="s">
        <v>762</v>
      </c>
      <c r="C4416" s="3">
        <v>69750</v>
      </c>
      <c r="D4416">
        <v>13788</v>
      </c>
      <c r="E4416" t="s">
        <v>71</v>
      </c>
    </row>
    <row r="4417" spans="1:15" hidden="1">
      <c r="A4417">
        <v>43856</v>
      </c>
      <c r="B4417" t="s">
        <v>761</v>
      </c>
      <c r="C4417" s="3">
        <v>69662</v>
      </c>
      <c r="D4417">
        <v>5141</v>
      </c>
      <c r="E4417" t="s">
        <v>66</v>
      </c>
    </row>
    <row r="4418" spans="1:15" hidden="1">
      <c r="A4418">
        <v>309851</v>
      </c>
      <c r="B4418" t="s">
        <v>760</v>
      </c>
      <c r="C4418" s="3">
        <v>69645</v>
      </c>
      <c r="D4418">
        <v>1098</v>
      </c>
      <c r="E4418" t="s">
        <v>66</v>
      </c>
    </row>
    <row r="4419" spans="1:15" hidden="1">
      <c r="A4419">
        <v>943143</v>
      </c>
      <c r="B4419" t="s">
        <v>245</v>
      </c>
      <c r="C4419" s="3">
        <v>69633</v>
      </c>
      <c r="D4419">
        <v>251</v>
      </c>
      <c r="E4419" t="s">
        <v>47</v>
      </c>
      <c r="N4419" t="s">
        <v>192</v>
      </c>
      <c r="O4419" t="s">
        <v>759</v>
      </c>
    </row>
    <row r="4420" spans="1:15" hidden="1">
      <c r="A4420">
        <v>371849</v>
      </c>
      <c r="B4420" t="s">
        <v>758</v>
      </c>
      <c r="C4420" s="3">
        <v>69572</v>
      </c>
      <c r="D4420">
        <v>11715</v>
      </c>
      <c r="E4420" t="s">
        <v>45</v>
      </c>
    </row>
    <row r="4421" spans="1:15" hidden="1">
      <c r="A4421">
        <v>396057</v>
      </c>
      <c r="B4421" t="s">
        <v>757</v>
      </c>
      <c r="C4421" s="3">
        <v>69522</v>
      </c>
      <c r="D4421">
        <v>10741</v>
      </c>
      <c r="E4421" t="s">
        <v>145</v>
      </c>
    </row>
    <row r="4422" spans="1:15" hidden="1">
      <c r="A4422">
        <v>84804</v>
      </c>
      <c r="B4422" t="s">
        <v>756</v>
      </c>
      <c r="C4422" s="3">
        <v>69520</v>
      </c>
      <c r="D4422">
        <v>8908</v>
      </c>
      <c r="E4422" t="s">
        <v>36</v>
      </c>
    </row>
    <row r="4423" spans="1:15" hidden="1">
      <c r="A4423">
        <v>78157</v>
      </c>
      <c r="B4423" t="s">
        <v>755</v>
      </c>
      <c r="C4423" s="3">
        <v>69467</v>
      </c>
      <c r="D4423">
        <v>26653</v>
      </c>
      <c r="E4423" t="s">
        <v>141</v>
      </c>
    </row>
    <row r="4424" spans="1:15" hidden="1">
      <c r="A4424">
        <v>595944</v>
      </c>
      <c r="B4424" t="s">
        <v>754</v>
      </c>
      <c r="C4424" s="3">
        <v>69335</v>
      </c>
      <c r="D4424">
        <v>11352</v>
      </c>
      <c r="E4424" t="s">
        <v>47</v>
      </c>
    </row>
    <row r="4425" spans="1:15" hidden="1">
      <c r="A4425">
        <v>322449</v>
      </c>
      <c r="B4425" t="s">
        <v>102</v>
      </c>
      <c r="C4425" s="3">
        <v>69177</v>
      </c>
      <c r="D4425">
        <v>8067</v>
      </c>
      <c r="E4425" t="s">
        <v>41</v>
      </c>
    </row>
    <row r="4426" spans="1:15" hidden="1">
      <c r="A4426">
        <v>275657</v>
      </c>
      <c r="B4426" t="s">
        <v>363</v>
      </c>
      <c r="C4426" s="3">
        <v>69148</v>
      </c>
      <c r="D4426">
        <v>10503</v>
      </c>
      <c r="E4426" t="s">
        <v>52</v>
      </c>
    </row>
    <row r="4427" spans="1:15" hidden="1">
      <c r="A4427">
        <v>651149</v>
      </c>
      <c r="B4427" t="s">
        <v>211</v>
      </c>
      <c r="C4427" s="3">
        <v>69087</v>
      </c>
      <c r="D4427">
        <v>16151</v>
      </c>
      <c r="E4427" t="s">
        <v>47</v>
      </c>
    </row>
    <row r="4428" spans="1:15" hidden="1">
      <c r="A4428">
        <v>3151417</v>
      </c>
      <c r="B4428" t="s">
        <v>753</v>
      </c>
      <c r="C4428" s="3">
        <v>69087</v>
      </c>
      <c r="D4428">
        <v>57581</v>
      </c>
      <c r="E4428" t="s">
        <v>66</v>
      </c>
    </row>
    <row r="4429" spans="1:15" hidden="1">
      <c r="A4429">
        <v>474656</v>
      </c>
      <c r="B4429" t="s">
        <v>752</v>
      </c>
      <c r="C4429" s="3">
        <v>69047</v>
      </c>
      <c r="D4429">
        <v>18063</v>
      </c>
      <c r="E4429" t="s">
        <v>68</v>
      </c>
    </row>
    <row r="4430" spans="1:15" hidden="1">
      <c r="A4430">
        <v>741648</v>
      </c>
      <c r="B4430" t="s">
        <v>751</v>
      </c>
      <c r="C4430" s="3">
        <v>68976</v>
      </c>
      <c r="D4430">
        <v>16395</v>
      </c>
      <c r="E4430" t="s">
        <v>131</v>
      </c>
    </row>
    <row r="4431" spans="1:15" hidden="1">
      <c r="A4431">
        <v>513322</v>
      </c>
      <c r="B4431" t="s">
        <v>750</v>
      </c>
      <c r="C4431" s="3">
        <v>68926</v>
      </c>
      <c r="D4431">
        <v>26588</v>
      </c>
      <c r="E4431" t="s">
        <v>275</v>
      </c>
    </row>
    <row r="4432" spans="1:15" hidden="1">
      <c r="A4432">
        <v>1176920</v>
      </c>
      <c r="B4432" t="s">
        <v>102</v>
      </c>
      <c r="C4432" s="3">
        <v>68925</v>
      </c>
      <c r="D4432">
        <v>27201</v>
      </c>
      <c r="E4432" t="s">
        <v>68</v>
      </c>
    </row>
    <row r="4433" spans="1:5" hidden="1">
      <c r="A4433">
        <v>937834</v>
      </c>
      <c r="B4433" t="s">
        <v>749</v>
      </c>
      <c r="C4433" s="3">
        <v>68883</v>
      </c>
      <c r="D4433">
        <v>16916</v>
      </c>
      <c r="E4433" t="s">
        <v>79</v>
      </c>
    </row>
    <row r="4434" spans="1:5" hidden="1">
      <c r="A4434">
        <v>156635</v>
      </c>
      <c r="B4434" t="s">
        <v>748</v>
      </c>
      <c r="C4434" s="3">
        <v>68631</v>
      </c>
      <c r="D4434">
        <v>18855</v>
      </c>
      <c r="E4434" t="s">
        <v>45</v>
      </c>
    </row>
    <row r="4435" spans="1:5" hidden="1">
      <c r="A4435">
        <v>531157</v>
      </c>
      <c r="B4435" t="s">
        <v>747</v>
      </c>
      <c r="C4435" s="3">
        <v>68566</v>
      </c>
      <c r="D4435">
        <v>23099</v>
      </c>
      <c r="E4435" t="s">
        <v>52</v>
      </c>
    </row>
    <row r="4436" spans="1:5" hidden="1">
      <c r="A4436">
        <v>1014059</v>
      </c>
      <c r="B4436" t="s">
        <v>746</v>
      </c>
      <c r="C4436" s="3">
        <v>68535</v>
      </c>
      <c r="D4436">
        <v>4076</v>
      </c>
      <c r="E4436" t="s">
        <v>68</v>
      </c>
    </row>
    <row r="4437" spans="1:5" hidden="1">
      <c r="A4437">
        <v>733661</v>
      </c>
      <c r="B4437" t="s">
        <v>745</v>
      </c>
      <c r="C4437" s="3">
        <v>68535</v>
      </c>
      <c r="D4437">
        <v>25803</v>
      </c>
      <c r="E4437" t="s">
        <v>384</v>
      </c>
    </row>
    <row r="4438" spans="1:5" hidden="1">
      <c r="A4438">
        <v>575375</v>
      </c>
      <c r="B4438" t="s">
        <v>744</v>
      </c>
      <c r="C4438" s="3">
        <v>68505</v>
      </c>
      <c r="D4438">
        <v>28790</v>
      </c>
      <c r="E4438" t="s">
        <v>145</v>
      </c>
    </row>
    <row r="4439" spans="1:5" hidden="1">
      <c r="A4439">
        <v>426057</v>
      </c>
      <c r="B4439" t="s">
        <v>743</v>
      </c>
      <c r="C4439" s="3">
        <v>68455</v>
      </c>
      <c r="D4439">
        <v>26708</v>
      </c>
      <c r="E4439" t="s">
        <v>141</v>
      </c>
    </row>
    <row r="4440" spans="1:5" hidden="1">
      <c r="A4440">
        <v>714165</v>
      </c>
      <c r="B4440" t="s">
        <v>742</v>
      </c>
      <c r="C4440" s="3">
        <v>68350</v>
      </c>
      <c r="D4440">
        <v>5518</v>
      </c>
      <c r="E4440" t="s">
        <v>141</v>
      </c>
    </row>
    <row r="4441" spans="1:5" hidden="1">
      <c r="A4441">
        <v>754246</v>
      </c>
      <c r="B4441" t="s">
        <v>741</v>
      </c>
      <c r="C4441" s="3">
        <v>68203</v>
      </c>
      <c r="D4441">
        <v>4476</v>
      </c>
      <c r="E4441" t="s">
        <v>47</v>
      </c>
    </row>
    <row r="4442" spans="1:5" hidden="1">
      <c r="A4442">
        <v>5332603</v>
      </c>
      <c r="B4442" t="s">
        <v>740</v>
      </c>
      <c r="C4442" s="3">
        <v>68188</v>
      </c>
      <c r="D4442">
        <v>59138</v>
      </c>
      <c r="E4442" t="s">
        <v>474</v>
      </c>
    </row>
    <row r="4443" spans="1:5" hidden="1">
      <c r="A4443">
        <v>719030</v>
      </c>
      <c r="B4443" t="s">
        <v>739</v>
      </c>
      <c r="C4443" s="3">
        <v>68182</v>
      </c>
      <c r="D4443">
        <v>6787</v>
      </c>
      <c r="E4443" t="s">
        <v>164</v>
      </c>
    </row>
    <row r="4444" spans="1:5" hidden="1">
      <c r="A4444">
        <v>741152</v>
      </c>
      <c r="B4444" t="s">
        <v>738</v>
      </c>
      <c r="C4444" s="3">
        <v>68179</v>
      </c>
      <c r="D4444">
        <v>15078</v>
      </c>
      <c r="E4444" t="s">
        <v>141</v>
      </c>
    </row>
    <row r="4445" spans="1:5" hidden="1">
      <c r="A4445">
        <v>108746</v>
      </c>
      <c r="B4445" t="s">
        <v>737</v>
      </c>
      <c r="C4445" s="3">
        <v>68098</v>
      </c>
      <c r="D4445">
        <v>16198</v>
      </c>
      <c r="E4445" t="s">
        <v>45</v>
      </c>
    </row>
    <row r="4446" spans="1:5" hidden="1">
      <c r="A4446">
        <v>107758</v>
      </c>
      <c r="B4446" t="s">
        <v>736</v>
      </c>
      <c r="C4446" s="3">
        <v>67956</v>
      </c>
      <c r="D4446">
        <v>10993</v>
      </c>
      <c r="E4446" t="s">
        <v>66</v>
      </c>
    </row>
    <row r="4447" spans="1:5" hidden="1">
      <c r="A4447">
        <v>743950</v>
      </c>
      <c r="B4447" t="s">
        <v>735</v>
      </c>
      <c r="C4447" s="3">
        <v>67911</v>
      </c>
      <c r="D4447">
        <v>8268</v>
      </c>
      <c r="E4447" t="s">
        <v>71</v>
      </c>
    </row>
    <row r="4448" spans="1:5" hidden="1">
      <c r="A4448">
        <v>711753</v>
      </c>
      <c r="B4448" t="s">
        <v>734</v>
      </c>
      <c r="C4448" s="3">
        <v>67845</v>
      </c>
      <c r="D4448">
        <v>14026</v>
      </c>
      <c r="E4448" t="s">
        <v>43</v>
      </c>
    </row>
    <row r="4449" spans="1:5" hidden="1">
      <c r="A4449">
        <v>596642</v>
      </c>
      <c r="B4449" t="s">
        <v>733</v>
      </c>
      <c r="C4449" s="3">
        <v>67827</v>
      </c>
      <c r="D4449">
        <v>5629</v>
      </c>
      <c r="E4449" t="s">
        <v>131</v>
      </c>
    </row>
    <row r="4450" spans="1:5" hidden="1">
      <c r="A4450">
        <v>578862</v>
      </c>
      <c r="B4450" t="s">
        <v>732</v>
      </c>
      <c r="C4450" s="3">
        <v>67678</v>
      </c>
      <c r="D4450">
        <v>17350</v>
      </c>
      <c r="E4450" t="s">
        <v>141</v>
      </c>
    </row>
    <row r="4451" spans="1:5" hidden="1">
      <c r="A4451">
        <v>391959</v>
      </c>
      <c r="B4451" t="s">
        <v>731</v>
      </c>
      <c r="C4451" s="3">
        <v>67651</v>
      </c>
      <c r="D4451">
        <v>14281</v>
      </c>
      <c r="E4451" t="s">
        <v>43</v>
      </c>
    </row>
    <row r="4452" spans="1:5" hidden="1">
      <c r="A4452">
        <v>513854</v>
      </c>
      <c r="B4452" t="s">
        <v>75</v>
      </c>
      <c r="C4452" s="3">
        <v>67577</v>
      </c>
      <c r="D4452">
        <v>12757</v>
      </c>
      <c r="E4452" t="s">
        <v>68</v>
      </c>
    </row>
    <row r="4453" spans="1:5" hidden="1">
      <c r="A4453">
        <v>560214</v>
      </c>
      <c r="B4453" t="s">
        <v>730</v>
      </c>
      <c r="C4453" s="3">
        <v>67560</v>
      </c>
      <c r="D4453">
        <v>12980</v>
      </c>
      <c r="E4453" t="s">
        <v>76</v>
      </c>
    </row>
    <row r="4454" spans="1:5" hidden="1">
      <c r="A4454">
        <v>897330</v>
      </c>
      <c r="B4454" t="s">
        <v>729</v>
      </c>
      <c r="C4454" s="3">
        <v>67527</v>
      </c>
      <c r="D4454">
        <v>8556</v>
      </c>
      <c r="E4454" t="s">
        <v>106</v>
      </c>
    </row>
    <row r="4455" spans="1:5" hidden="1">
      <c r="A4455">
        <v>2333140</v>
      </c>
      <c r="B4455" t="s">
        <v>728</v>
      </c>
      <c r="C4455" s="3">
        <v>67366</v>
      </c>
      <c r="D4455">
        <v>34548</v>
      </c>
      <c r="E4455" t="s">
        <v>384</v>
      </c>
    </row>
    <row r="4456" spans="1:5" hidden="1">
      <c r="A4456">
        <v>416973</v>
      </c>
      <c r="B4456" t="s">
        <v>727</v>
      </c>
      <c r="C4456" s="3">
        <v>67280</v>
      </c>
      <c r="D4456">
        <v>31443</v>
      </c>
      <c r="E4456" t="s">
        <v>66</v>
      </c>
    </row>
    <row r="4457" spans="1:5" hidden="1">
      <c r="A4457">
        <v>411576</v>
      </c>
      <c r="B4457" t="s">
        <v>726</v>
      </c>
      <c r="C4457" s="3">
        <v>67254</v>
      </c>
      <c r="D4457">
        <v>30585</v>
      </c>
      <c r="E4457" t="s">
        <v>145</v>
      </c>
    </row>
    <row r="4458" spans="1:5" hidden="1">
      <c r="A4458">
        <v>308256</v>
      </c>
      <c r="B4458" t="s">
        <v>725</v>
      </c>
      <c r="C4458" s="3">
        <v>67188</v>
      </c>
      <c r="D4458">
        <v>8848</v>
      </c>
      <c r="E4458" t="s">
        <v>66</v>
      </c>
    </row>
    <row r="4459" spans="1:5" hidden="1">
      <c r="A4459">
        <v>224954</v>
      </c>
      <c r="B4459" t="s">
        <v>724</v>
      </c>
      <c r="C4459" s="3">
        <v>67103</v>
      </c>
      <c r="D4459">
        <v>9035</v>
      </c>
      <c r="E4459" t="s">
        <v>145</v>
      </c>
    </row>
    <row r="4460" spans="1:5" hidden="1">
      <c r="A4460">
        <v>300157</v>
      </c>
      <c r="B4460" t="s">
        <v>723</v>
      </c>
      <c r="C4460" s="3">
        <v>67095</v>
      </c>
      <c r="D4460">
        <v>9947</v>
      </c>
      <c r="E4460" t="s">
        <v>118</v>
      </c>
    </row>
    <row r="4461" spans="1:5" hidden="1">
      <c r="A4461">
        <v>339353</v>
      </c>
      <c r="B4461" t="s">
        <v>722</v>
      </c>
      <c r="C4461" s="3">
        <v>66997</v>
      </c>
      <c r="D4461">
        <v>5107</v>
      </c>
      <c r="E4461" t="s">
        <v>66</v>
      </c>
    </row>
    <row r="4462" spans="1:5" hidden="1">
      <c r="A4462">
        <v>423636</v>
      </c>
      <c r="B4462" t="s">
        <v>721</v>
      </c>
      <c r="C4462" s="3">
        <v>66811</v>
      </c>
      <c r="D4462">
        <v>1693</v>
      </c>
      <c r="E4462" t="s">
        <v>175</v>
      </c>
    </row>
    <row r="4463" spans="1:5" hidden="1">
      <c r="A4463">
        <v>625056</v>
      </c>
      <c r="B4463" t="s">
        <v>720</v>
      </c>
      <c r="C4463" s="3">
        <v>66737</v>
      </c>
      <c r="D4463">
        <v>20479</v>
      </c>
      <c r="E4463" t="s">
        <v>60</v>
      </c>
    </row>
    <row r="4464" spans="1:5" hidden="1">
      <c r="A4464">
        <v>362940</v>
      </c>
      <c r="B4464" t="s">
        <v>719</v>
      </c>
      <c r="C4464" s="3">
        <v>66670</v>
      </c>
      <c r="D4464">
        <v>5730</v>
      </c>
      <c r="E4464" t="s">
        <v>45</v>
      </c>
    </row>
    <row r="4465" spans="1:5" hidden="1">
      <c r="A4465">
        <v>582654</v>
      </c>
      <c r="B4465" t="s">
        <v>718</v>
      </c>
      <c r="C4465" s="3">
        <v>66581</v>
      </c>
      <c r="D4465">
        <v>1865</v>
      </c>
      <c r="E4465" t="s">
        <v>52</v>
      </c>
    </row>
    <row r="4466" spans="1:5" hidden="1">
      <c r="A4466">
        <v>809856</v>
      </c>
      <c r="B4466" t="s">
        <v>717</v>
      </c>
      <c r="C4466" s="3">
        <v>66518</v>
      </c>
      <c r="D4466">
        <v>15759</v>
      </c>
      <c r="E4466" t="s">
        <v>129</v>
      </c>
    </row>
    <row r="4467" spans="1:5" hidden="1">
      <c r="A4467">
        <v>403656</v>
      </c>
      <c r="B4467" t="s">
        <v>716</v>
      </c>
      <c r="C4467" s="3">
        <v>66502</v>
      </c>
      <c r="D4467">
        <v>18145</v>
      </c>
      <c r="E4467" t="s">
        <v>118</v>
      </c>
    </row>
    <row r="4468" spans="1:5" hidden="1">
      <c r="A4468">
        <v>2901558</v>
      </c>
      <c r="B4468" t="s">
        <v>715</v>
      </c>
      <c r="C4468" s="3">
        <v>66436</v>
      </c>
      <c r="D4468">
        <v>57031</v>
      </c>
      <c r="E4468" t="s">
        <v>129</v>
      </c>
    </row>
    <row r="4469" spans="1:5" hidden="1">
      <c r="A4469">
        <v>897451</v>
      </c>
      <c r="B4469" t="s">
        <v>714</v>
      </c>
      <c r="C4469" s="3">
        <v>66377</v>
      </c>
      <c r="D4469">
        <v>15578</v>
      </c>
      <c r="E4469" t="s">
        <v>66</v>
      </c>
    </row>
    <row r="4470" spans="1:5" hidden="1">
      <c r="A4470">
        <v>960047</v>
      </c>
      <c r="B4470" t="s">
        <v>713</v>
      </c>
      <c r="C4470" s="3">
        <v>66325</v>
      </c>
      <c r="D4470">
        <v>12549</v>
      </c>
      <c r="E4470" t="s">
        <v>45</v>
      </c>
    </row>
    <row r="4471" spans="1:5" hidden="1">
      <c r="A4471">
        <v>635457</v>
      </c>
      <c r="B4471" t="s">
        <v>712</v>
      </c>
      <c r="C4471" s="3">
        <v>66287</v>
      </c>
      <c r="D4471">
        <v>22217</v>
      </c>
      <c r="E4471" t="s">
        <v>68</v>
      </c>
    </row>
    <row r="4472" spans="1:5" hidden="1">
      <c r="A4472">
        <v>944748</v>
      </c>
      <c r="B4472" t="s">
        <v>88</v>
      </c>
      <c r="C4472" s="3">
        <v>66250</v>
      </c>
      <c r="D4472">
        <v>8503</v>
      </c>
      <c r="E4472" t="s">
        <v>47</v>
      </c>
    </row>
    <row r="4473" spans="1:5" hidden="1">
      <c r="A4473">
        <v>83955</v>
      </c>
      <c r="B4473" t="s">
        <v>711</v>
      </c>
      <c r="C4473" s="3">
        <v>66232</v>
      </c>
      <c r="D4473">
        <v>15255</v>
      </c>
      <c r="E4473" t="s">
        <v>175</v>
      </c>
    </row>
    <row r="4474" spans="1:5" hidden="1">
      <c r="A4474">
        <v>123374</v>
      </c>
      <c r="B4474" t="s">
        <v>710</v>
      </c>
      <c r="C4474" s="3">
        <v>66206</v>
      </c>
      <c r="D4474">
        <v>30339</v>
      </c>
      <c r="E4474" t="s">
        <v>336</v>
      </c>
    </row>
    <row r="4475" spans="1:5" hidden="1">
      <c r="A4475">
        <v>354851</v>
      </c>
      <c r="B4475" t="s">
        <v>304</v>
      </c>
      <c r="C4475" s="3">
        <v>66194</v>
      </c>
      <c r="D4475">
        <v>13551</v>
      </c>
      <c r="E4475" t="s">
        <v>68</v>
      </c>
    </row>
    <row r="4476" spans="1:5" hidden="1">
      <c r="A4476">
        <v>505916</v>
      </c>
      <c r="B4476" t="s">
        <v>709</v>
      </c>
      <c r="C4476" s="3">
        <v>66075</v>
      </c>
      <c r="D4476">
        <v>6592</v>
      </c>
      <c r="E4476" t="s">
        <v>76</v>
      </c>
    </row>
    <row r="4477" spans="1:5" hidden="1">
      <c r="A4477">
        <v>103134</v>
      </c>
      <c r="B4477" t="s">
        <v>708</v>
      </c>
      <c r="C4477" s="3">
        <v>66040</v>
      </c>
      <c r="D4477">
        <v>1374</v>
      </c>
      <c r="E4477" t="s">
        <v>336</v>
      </c>
    </row>
    <row r="4478" spans="1:5" hidden="1">
      <c r="A4478">
        <v>296858</v>
      </c>
      <c r="B4478" t="s">
        <v>707</v>
      </c>
      <c r="C4478" s="3">
        <v>66016</v>
      </c>
      <c r="D4478">
        <v>4134</v>
      </c>
      <c r="E4478" t="s">
        <v>68</v>
      </c>
    </row>
    <row r="4479" spans="1:5" hidden="1">
      <c r="A4479">
        <v>3599804</v>
      </c>
      <c r="B4479" t="s">
        <v>706</v>
      </c>
      <c r="C4479" s="3">
        <v>65839</v>
      </c>
      <c r="D4479">
        <v>58680</v>
      </c>
      <c r="E4479" t="s">
        <v>68</v>
      </c>
    </row>
    <row r="4480" spans="1:5" hidden="1">
      <c r="A4480">
        <v>818540</v>
      </c>
      <c r="B4480" t="s">
        <v>705</v>
      </c>
      <c r="C4480" s="3">
        <v>65822</v>
      </c>
      <c r="D4480">
        <v>4477</v>
      </c>
      <c r="E4480" t="s">
        <v>47</v>
      </c>
    </row>
    <row r="4481" spans="1:5" hidden="1">
      <c r="A4481">
        <v>132778</v>
      </c>
      <c r="B4481" t="s">
        <v>704</v>
      </c>
      <c r="C4481" s="3">
        <v>65786</v>
      </c>
      <c r="D4481">
        <v>28667</v>
      </c>
      <c r="E4481" t="s">
        <v>474</v>
      </c>
    </row>
    <row r="4482" spans="1:5" hidden="1">
      <c r="A4482">
        <v>660879</v>
      </c>
      <c r="B4482" t="s">
        <v>703</v>
      </c>
      <c r="C4482" s="3">
        <v>65779</v>
      </c>
      <c r="D4482">
        <v>32018</v>
      </c>
      <c r="E4482" t="s">
        <v>141</v>
      </c>
    </row>
    <row r="4483" spans="1:5" hidden="1">
      <c r="A4483">
        <v>1002458</v>
      </c>
      <c r="B4483" t="s">
        <v>702</v>
      </c>
      <c r="C4483" s="3">
        <v>65689</v>
      </c>
      <c r="D4483">
        <v>12722</v>
      </c>
      <c r="E4483" t="s">
        <v>336</v>
      </c>
    </row>
    <row r="4484" spans="1:5" hidden="1">
      <c r="A4484">
        <v>1008151</v>
      </c>
      <c r="B4484" t="s">
        <v>701</v>
      </c>
      <c r="C4484" s="3">
        <v>65621</v>
      </c>
      <c r="D4484">
        <v>17410</v>
      </c>
      <c r="E4484" t="s">
        <v>52</v>
      </c>
    </row>
    <row r="4485" spans="1:5" hidden="1">
      <c r="A4485">
        <v>365950</v>
      </c>
      <c r="B4485" t="s">
        <v>700</v>
      </c>
      <c r="C4485" s="3">
        <v>65583</v>
      </c>
      <c r="D4485">
        <v>11003</v>
      </c>
      <c r="E4485" t="s">
        <v>71</v>
      </c>
    </row>
    <row r="4486" spans="1:5" hidden="1">
      <c r="A4486">
        <v>223751</v>
      </c>
      <c r="B4486" t="s">
        <v>699</v>
      </c>
      <c r="C4486" s="3">
        <v>65559</v>
      </c>
      <c r="D4486">
        <v>15362</v>
      </c>
      <c r="E4486" t="s">
        <v>60</v>
      </c>
    </row>
    <row r="4487" spans="1:5" hidden="1">
      <c r="A4487">
        <v>366359</v>
      </c>
      <c r="B4487" t="s">
        <v>698</v>
      </c>
      <c r="C4487" s="3">
        <v>65538</v>
      </c>
      <c r="D4487">
        <v>3078</v>
      </c>
      <c r="E4487" t="s">
        <v>141</v>
      </c>
    </row>
    <row r="4488" spans="1:5" hidden="1">
      <c r="A4488">
        <v>3180136</v>
      </c>
      <c r="B4488" t="s">
        <v>697</v>
      </c>
      <c r="C4488" s="3">
        <v>65440</v>
      </c>
      <c r="D4488">
        <v>57379</v>
      </c>
      <c r="E4488" t="s">
        <v>696</v>
      </c>
    </row>
    <row r="4489" spans="1:5" hidden="1">
      <c r="A4489">
        <v>338945</v>
      </c>
      <c r="B4489" t="s">
        <v>695</v>
      </c>
      <c r="C4489" s="3">
        <v>65371</v>
      </c>
      <c r="D4489">
        <v>11706</v>
      </c>
      <c r="E4489" t="s">
        <v>45</v>
      </c>
    </row>
    <row r="4490" spans="1:5" hidden="1">
      <c r="A4490">
        <v>2807173</v>
      </c>
      <c r="B4490" t="s">
        <v>694</v>
      </c>
      <c r="C4490" s="3">
        <v>65304</v>
      </c>
      <c r="D4490">
        <v>35019</v>
      </c>
      <c r="E4490" t="s">
        <v>336</v>
      </c>
    </row>
    <row r="4491" spans="1:5" hidden="1">
      <c r="A4491">
        <v>858443</v>
      </c>
      <c r="B4491" t="s">
        <v>693</v>
      </c>
      <c r="C4491" s="3">
        <v>65258</v>
      </c>
      <c r="D4491">
        <v>3761</v>
      </c>
      <c r="E4491" t="s">
        <v>45</v>
      </c>
    </row>
    <row r="4492" spans="1:5" hidden="1">
      <c r="A4492">
        <v>919568</v>
      </c>
      <c r="B4492" t="s">
        <v>692</v>
      </c>
      <c r="C4492" s="3">
        <v>65089</v>
      </c>
      <c r="D4492">
        <v>3399</v>
      </c>
      <c r="E4492" t="s">
        <v>141</v>
      </c>
    </row>
    <row r="4493" spans="1:5" hidden="1">
      <c r="A4493">
        <v>157155</v>
      </c>
      <c r="B4493" t="s">
        <v>691</v>
      </c>
      <c r="C4493" s="3">
        <v>64946</v>
      </c>
      <c r="D4493">
        <v>11475</v>
      </c>
      <c r="E4493" t="s">
        <v>43</v>
      </c>
    </row>
    <row r="4494" spans="1:5" hidden="1">
      <c r="A4494">
        <v>343770</v>
      </c>
      <c r="B4494" t="s">
        <v>690</v>
      </c>
      <c r="C4494" s="3">
        <v>64921</v>
      </c>
      <c r="D4494">
        <v>29677</v>
      </c>
      <c r="E4494" t="s">
        <v>45</v>
      </c>
    </row>
    <row r="4495" spans="1:5" hidden="1">
      <c r="A4495">
        <v>822631</v>
      </c>
      <c r="B4495" t="s">
        <v>689</v>
      </c>
      <c r="C4495" s="3">
        <v>64917</v>
      </c>
      <c r="D4495">
        <v>19796</v>
      </c>
      <c r="E4495" t="s">
        <v>45</v>
      </c>
    </row>
    <row r="4496" spans="1:5" hidden="1">
      <c r="A4496">
        <v>460350</v>
      </c>
      <c r="B4496" t="s">
        <v>688</v>
      </c>
      <c r="C4496" s="3">
        <v>64788</v>
      </c>
      <c r="D4496">
        <v>4752</v>
      </c>
      <c r="E4496" t="s">
        <v>52</v>
      </c>
    </row>
    <row r="4497" spans="1:15" hidden="1">
      <c r="A4497">
        <v>35646</v>
      </c>
      <c r="B4497" t="s">
        <v>687</v>
      </c>
      <c r="C4497" s="3">
        <v>64761</v>
      </c>
      <c r="D4497">
        <v>11235</v>
      </c>
      <c r="E4497" t="s">
        <v>145</v>
      </c>
    </row>
    <row r="4498" spans="1:15" hidden="1">
      <c r="A4498">
        <v>798512</v>
      </c>
      <c r="B4498" t="s">
        <v>686</v>
      </c>
      <c r="C4498" s="3">
        <v>64747</v>
      </c>
      <c r="D4498">
        <v>2682</v>
      </c>
      <c r="E4498" t="s">
        <v>139</v>
      </c>
    </row>
    <row r="4499" spans="1:15" hidden="1">
      <c r="A4499">
        <v>782548</v>
      </c>
      <c r="B4499" t="s">
        <v>685</v>
      </c>
      <c r="C4499" s="3">
        <v>64571</v>
      </c>
      <c r="D4499">
        <v>304</v>
      </c>
      <c r="E4499" t="s">
        <v>139</v>
      </c>
      <c r="N4499" t="s">
        <v>192</v>
      </c>
      <c r="O4499" t="s">
        <v>684</v>
      </c>
    </row>
    <row r="4500" spans="1:15" hidden="1">
      <c r="A4500">
        <v>519445</v>
      </c>
      <c r="B4500" t="s">
        <v>509</v>
      </c>
      <c r="C4500" s="3">
        <v>64566</v>
      </c>
      <c r="D4500">
        <v>1562</v>
      </c>
      <c r="E4500" t="s">
        <v>139</v>
      </c>
    </row>
    <row r="4501" spans="1:15" hidden="1">
      <c r="A4501">
        <v>978417</v>
      </c>
      <c r="B4501" t="s">
        <v>683</v>
      </c>
      <c r="C4501" s="3">
        <v>64545</v>
      </c>
      <c r="D4501">
        <v>741</v>
      </c>
      <c r="E4501" t="s">
        <v>76</v>
      </c>
      <c r="N4501" s="24" t="s">
        <v>192</v>
      </c>
    </row>
    <row r="4502" spans="1:15" hidden="1">
      <c r="A4502">
        <v>116358</v>
      </c>
      <c r="B4502" t="s">
        <v>682</v>
      </c>
      <c r="C4502" s="3">
        <v>64452</v>
      </c>
      <c r="D4502">
        <v>12444</v>
      </c>
      <c r="E4502" t="s">
        <v>66</v>
      </c>
    </row>
    <row r="4503" spans="1:15" hidden="1">
      <c r="A4503">
        <v>2754222</v>
      </c>
      <c r="B4503" t="s">
        <v>681</v>
      </c>
      <c r="C4503" s="3">
        <v>64402</v>
      </c>
      <c r="D4503">
        <v>34860</v>
      </c>
      <c r="E4503" t="s">
        <v>34</v>
      </c>
    </row>
    <row r="4504" spans="1:15" hidden="1">
      <c r="A4504">
        <v>3120897</v>
      </c>
      <c r="B4504" t="s">
        <v>273</v>
      </c>
      <c r="C4504" s="3">
        <v>64334</v>
      </c>
      <c r="D4504">
        <v>57548</v>
      </c>
      <c r="E4504" t="s">
        <v>52</v>
      </c>
    </row>
    <row r="4505" spans="1:15" hidden="1">
      <c r="A4505">
        <v>208347</v>
      </c>
      <c r="B4505" t="s">
        <v>680</v>
      </c>
      <c r="C4505" s="3">
        <v>64245</v>
      </c>
      <c r="D4505">
        <v>14316</v>
      </c>
      <c r="E4505" t="s">
        <v>145</v>
      </c>
    </row>
    <row r="4506" spans="1:15" hidden="1">
      <c r="A4506">
        <v>861854</v>
      </c>
      <c r="B4506" t="s">
        <v>75</v>
      </c>
      <c r="C4506" s="3">
        <v>64143</v>
      </c>
      <c r="D4506">
        <v>15364</v>
      </c>
      <c r="E4506" t="s">
        <v>43</v>
      </c>
    </row>
    <row r="4507" spans="1:15" hidden="1">
      <c r="A4507">
        <v>8631</v>
      </c>
      <c r="B4507" t="s">
        <v>679</v>
      </c>
      <c r="C4507" s="3">
        <v>64141</v>
      </c>
      <c r="D4507">
        <v>847</v>
      </c>
      <c r="E4507" t="s">
        <v>164</v>
      </c>
      <c r="N4507" t="s">
        <v>192</v>
      </c>
      <c r="O4507" s="30" t="s">
        <v>678</v>
      </c>
    </row>
    <row r="4508" spans="1:15" hidden="1">
      <c r="A4508">
        <v>231279</v>
      </c>
      <c r="B4508" t="s">
        <v>677</v>
      </c>
      <c r="C4508" s="3">
        <v>64118</v>
      </c>
      <c r="D4508">
        <v>30220</v>
      </c>
      <c r="E4508" t="s">
        <v>45</v>
      </c>
    </row>
    <row r="4509" spans="1:15" hidden="1">
      <c r="A4509">
        <v>476445</v>
      </c>
      <c r="B4509" t="s">
        <v>676</v>
      </c>
      <c r="C4509" s="3">
        <v>64086</v>
      </c>
      <c r="D4509">
        <v>15547</v>
      </c>
      <c r="E4509" t="s">
        <v>131</v>
      </c>
    </row>
    <row r="4510" spans="1:15" hidden="1">
      <c r="A4510">
        <v>916259</v>
      </c>
      <c r="B4510" t="s">
        <v>675</v>
      </c>
      <c r="C4510" s="3">
        <v>64079</v>
      </c>
      <c r="D4510">
        <v>8190</v>
      </c>
      <c r="E4510" t="s">
        <v>66</v>
      </c>
    </row>
    <row r="4511" spans="1:15" hidden="1">
      <c r="A4511">
        <v>2750</v>
      </c>
      <c r="B4511" t="s">
        <v>674</v>
      </c>
      <c r="C4511" s="3">
        <v>63995</v>
      </c>
      <c r="D4511">
        <v>5408</v>
      </c>
      <c r="E4511" t="s">
        <v>43</v>
      </c>
    </row>
    <row r="4512" spans="1:15" hidden="1">
      <c r="A4512">
        <v>918655</v>
      </c>
      <c r="B4512" t="s">
        <v>673</v>
      </c>
      <c r="C4512" s="3">
        <v>63674</v>
      </c>
      <c r="D4512">
        <v>15471</v>
      </c>
      <c r="E4512" t="s">
        <v>136</v>
      </c>
    </row>
    <row r="4513" spans="1:14" hidden="1">
      <c r="A4513">
        <v>156457</v>
      </c>
      <c r="B4513" t="s">
        <v>672</v>
      </c>
      <c r="C4513" s="3">
        <v>63531</v>
      </c>
      <c r="D4513">
        <v>10197</v>
      </c>
      <c r="E4513" t="s">
        <v>66</v>
      </c>
    </row>
    <row r="4514" spans="1:14" hidden="1">
      <c r="A4514">
        <v>941541</v>
      </c>
      <c r="B4514" t="s">
        <v>671</v>
      </c>
      <c r="C4514" s="3">
        <v>63487</v>
      </c>
      <c r="D4514">
        <v>12226</v>
      </c>
      <c r="E4514" t="s">
        <v>71</v>
      </c>
    </row>
    <row r="4515" spans="1:14" hidden="1">
      <c r="A4515">
        <v>5316920</v>
      </c>
      <c r="B4515" t="s">
        <v>670</v>
      </c>
      <c r="C4515" s="3">
        <v>63358</v>
      </c>
      <c r="D4515">
        <v>59143</v>
      </c>
      <c r="E4515" t="s">
        <v>454</v>
      </c>
    </row>
    <row r="4516" spans="1:14" hidden="1">
      <c r="A4516">
        <v>123075</v>
      </c>
      <c r="B4516" t="s">
        <v>669</v>
      </c>
      <c r="C4516" s="3">
        <v>63339</v>
      </c>
      <c r="D4516">
        <v>28637</v>
      </c>
      <c r="E4516" t="s">
        <v>86</v>
      </c>
    </row>
    <row r="4517" spans="1:14" hidden="1">
      <c r="A4517">
        <v>238250</v>
      </c>
      <c r="B4517" t="s">
        <v>98</v>
      </c>
      <c r="C4517" s="3">
        <v>63327</v>
      </c>
      <c r="D4517">
        <v>13196</v>
      </c>
      <c r="E4517" t="s">
        <v>136</v>
      </c>
    </row>
    <row r="4518" spans="1:14" hidden="1">
      <c r="A4518">
        <v>47452</v>
      </c>
      <c r="B4518" t="s">
        <v>668</v>
      </c>
      <c r="C4518" s="3">
        <v>63261</v>
      </c>
      <c r="D4518">
        <v>25065</v>
      </c>
      <c r="E4518" t="s">
        <v>336</v>
      </c>
    </row>
    <row r="4519" spans="1:14" hidden="1">
      <c r="A4519">
        <v>474544</v>
      </c>
      <c r="B4519" t="s">
        <v>212</v>
      </c>
      <c r="C4519" s="3">
        <v>63256</v>
      </c>
      <c r="D4519">
        <v>14785</v>
      </c>
      <c r="E4519" t="s">
        <v>47</v>
      </c>
    </row>
    <row r="4520" spans="1:14" hidden="1">
      <c r="A4520">
        <v>72351</v>
      </c>
      <c r="B4520" t="s">
        <v>88</v>
      </c>
      <c r="C4520" s="3">
        <v>63145</v>
      </c>
      <c r="D4520">
        <v>16941</v>
      </c>
      <c r="E4520" t="s">
        <v>52</v>
      </c>
    </row>
    <row r="4521" spans="1:14" hidden="1">
      <c r="A4521">
        <v>1017555</v>
      </c>
      <c r="B4521" t="s">
        <v>667</v>
      </c>
      <c r="C4521" s="3">
        <v>63106</v>
      </c>
      <c r="D4521">
        <v>8535</v>
      </c>
      <c r="E4521" t="s">
        <v>66</v>
      </c>
    </row>
    <row r="4522" spans="1:14" hidden="1">
      <c r="A4522">
        <v>480246</v>
      </c>
      <c r="B4522" t="s">
        <v>666</v>
      </c>
      <c r="C4522" s="3">
        <v>62917</v>
      </c>
      <c r="D4522">
        <v>16667</v>
      </c>
      <c r="E4522" t="s">
        <v>45</v>
      </c>
    </row>
    <row r="4523" spans="1:14" hidden="1">
      <c r="A4523">
        <v>560438</v>
      </c>
      <c r="B4523" t="s">
        <v>665</v>
      </c>
      <c r="C4523" s="3">
        <v>62781</v>
      </c>
      <c r="D4523">
        <v>49</v>
      </c>
      <c r="E4523" t="s">
        <v>84</v>
      </c>
      <c r="N4523" t="s">
        <v>664</v>
      </c>
    </row>
    <row r="4524" spans="1:14" hidden="1">
      <c r="A4524">
        <v>307932</v>
      </c>
      <c r="B4524" t="s">
        <v>663</v>
      </c>
      <c r="C4524" s="3">
        <v>62781</v>
      </c>
      <c r="D4524">
        <v>3615</v>
      </c>
      <c r="E4524" t="s">
        <v>45</v>
      </c>
    </row>
    <row r="4525" spans="1:14" hidden="1">
      <c r="A4525">
        <v>856542</v>
      </c>
      <c r="B4525" t="s">
        <v>662</v>
      </c>
      <c r="C4525" s="3">
        <v>62615</v>
      </c>
      <c r="D4525">
        <v>5792</v>
      </c>
      <c r="E4525" t="s">
        <v>47</v>
      </c>
    </row>
    <row r="4526" spans="1:14" hidden="1">
      <c r="A4526">
        <v>871358</v>
      </c>
      <c r="B4526" t="s">
        <v>661</v>
      </c>
      <c r="C4526" s="3">
        <v>62601</v>
      </c>
      <c r="D4526">
        <v>9661</v>
      </c>
      <c r="E4526" t="s">
        <v>52</v>
      </c>
    </row>
    <row r="4527" spans="1:14" hidden="1">
      <c r="A4527">
        <v>753641</v>
      </c>
      <c r="B4527" t="s">
        <v>660</v>
      </c>
      <c r="C4527" s="3">
        <v>62513</v>
      </c>
      <c r="D4527">
        <v>23126</v>
      </c>
      <c r="E4527" t="s">
        <v>474</v>
      </c>
    </row>
    <row r="4528" spans="1:14" hidden="1">
      <c r="A4528">
        <v>721752</v>
      </c>
      <c r="B4528" t="s">
        <v>659</v>
      </c>
      <c r="C4528" s="3">
        <v>62490</v>
      </c>
      <c r="D4528">
        <v>9340</v>
      </c>
      <c r="E4528" t="s">
        <v>66</v>
      </c>
    </row>
    <row r="4529" spans="1:14" hidden="1">
      <c r="A4529">
        <v>333940</v>
      </c>
      <c r="B4529" t="s">
        <v>658</v>
      </c>
      <c r="C4529" s="3">
        <v>62384</v>
      </c>
      <c r="D4529">
        <v>3826</v>
      </c>
      <c r="E4529" t="s">
        <v>45</v>
      </c>
    </row>
    <row r="4530" spans="1:14" hidden="1">
      <c r="A4530">
        <v>24378</v>
      </c>
      <c r="B4530" t="s">
        <v>657</v>
      </c>
      <c r="C4530" s="3">
        <v>62252</v>
      </c>
      <c r="D4530">
        <v>32307</v>
      </c>
      <c r="E4530" t="s">
        <v>76</v>
      </c>
    </row>
    <row r="4531" spans="1:14" hidden="1">
      <c r="A4531">
        <v>522454</v>
      </c>
      <c r="B4531" t="s">
        <v>75</v>
      </c>
      <c r="C4531" s="3">
        <v>62217</v>
      </c>
      <c r="D4531">
        <v>22448</v>
      </c>
      <c r="E4531" t="s">
        <v>68</v>
      </c>
    </row>
    <row r="4532" spans="1:14" hidden="1">
      <c r="A4532">
        <v>406778</v>
      </c>
      <c r="B4532" t="s">
        <v>656</v>
      </c>
      <c r="C4532" s="3">
        <v>62169</v>
      </c>
      <c r="D4532">
        <v>31381</v>
      </c>
      <c r="E4532" t="s">
        <v>175</v>
      </c>
    </row>
    <row r="4533" spans="1:14" hidden="1">
      <c r="A4533">
        <v>104542</v>
      </c>
      <c r="B4533" t="s">
        <v>655</v>
      </c>
      <c r="C4533" s="3">
        <v>62147</v>
      </c>
      <c r="D4533">
        <v>16318</v>
      </c>
      <c r="E4533" t="s">
        <v>45</v>
      </c>
    </row>
    <row r="4534" spans="1:14" hidden="1">
      <c r="A4534">
        <v>287922</v>
      </c>
      <c r="B4534" t="s">
        <v>654</v>
      </c>
      <c r="C4534" s="3">
        <v>61984</v>
      </c>
      <c r="D4534">
        <v>9439</v>
      </c>
      <c r="E4534" t="s">
        <v>76</v>
      </c>
    </row>
    <row r="4535" spans="1:14" hidden="1">
      <c r="A4535">
        <v>993353</v>
      </c>
      <c r="B4535" t="s">
        <v>653</v>
      </c>
      <c r="C4535" s="3">
        <v>61923</v>
      </c>
      <c r="D4535">
        <v>16527</v>
      </c>
      <c r="E4535" t="s">
        <v>136</v>
      </c>
    </row>
    <row r="4536" spans="1:14" hidden="1">
      <c r="A4536">
        <v>804815</v>
      </c>
      <c r="B4536" t="s">
        <v>652</v>
      </c>
      <c r="C4536" s="3">
        <v>61837</v>
      </c>
      <c r="D4536">
        <v>13206</v>
      </c>
      <c r="E4536" t="s">
        <v>76</v>
      </c>
    </row>
    <row r="4537" spans="1:14" hidden="1">
      <c r="A4537">
        <v>416357</v>
      </c>
      <c r="B4537" t="s">
        <v>651</v>
      </c>
      <c r="C4537" s="3">
        <v>61753</v>
      </c>
      <c r="D4537">
        <v>13251</v>
      </c>
      <c r="E4537" t="s">
        <v>43</v>
      </c>
    </row>
    <row r="4538" spans="1:14" hidden="1">
      <c r="A4538">
        <v>180443</v>
      </c>
      <c r="B4538" t="s">
        <v>650</v>
      </c>
      <c r="C4538" s="3">
        <v>61738</v>
      </c>
      <c r="D4538">
        <v>17347</v>
      </c>
      <c r="E4538" t="s">
        <v>47</v>
      </c>
    </row>
    <row r="4539" spans="1:14" hidden="1">
      <c r="A4539">
        <v>665258</v>
      </c>
      <c r="B4539" t="s">
        <v>649</v>
      </c>
      <c r="C4539" s="3">
        <v>61706</v>
      </c>
      <c r="D4539">
        <v>3184</v>
      </c>
      <c r="E4539" t="s">
        <v>141</v>
      </c>
    </row>
    <row r="4540" spans="1:14" hidden="1">
      <c r="A4540">
        <v>304762</v>
      </c>
      <c r="B4540" t="s">
        <v>429</v>
      </c>
      <c r="C4540" s="3">
        <v>61669</v>
      </c>
      <c r="D4540">
        <v>18677</v>
      </c>
      <c r="E4540" t="s">
        <v>141</v>
      </c>
    </row>
    <row r="4541" spans="1:14" hidden="1">
      <c r="A4541">
        <v>450472</v>
      </c>
      <c r="B4541" t="s">
        <v>648</v>
      </c>
      <c r="C4541" s="3">
        <v>61548</v>
      </c>
      <c r="D4541">
        <v>28774</v>
      </c>
      <c r="E4541" t="s">
        <v>45</v>
      </c>
    </row>
    <row r="4542" spans="1:14" hidden="1">
      <c r="A4542">
        <v>652070</v>
      </c>
      <c r="B4542" t="s">
        <v>647</v>
      </c>
      <c r="C4542" s="3">
        <v>61506</v>
      </c>
      <c r="D4542">
        <v>31232</v>
      </c>
      <c r="E4542" t="s">
        <v>175</v>
      </c>
    </row>
    <row r="4543" spans="1:14" hidden="1">
      <c r="A4543">
        <v>630340</v>
      </c>
      <c r="B4543" t="s">
        <v>646</v>
      </c>
      <c r="C4543" s="3">
        <v>61501</v>
      </c>
      <c r="D4543">
        <v>1427</v>
      </c>
      <c r="E4543" t="s">
        <v>71</v>
      </c>
    </row>
    <row r="4544" spans="1:14" hidden="1">
      <c r="A4544">
        <v>540542</v>
      </c>
      <c r="B4544" t="s">
        <v>645</v>
      </c>
      <c r="C4544" s="3">
        <v>61476</v>
      </c>
      <c r="D4544">
        <v>999</v>
      </c>
      <c r="E4544" t="s">
        <v>474</v>
      </c>
      <c r="N4544" s="29" t="s">
        <v>644</v>
      </c>
    </row>
    <row r="4545" spans="1:5" hidden="1">
      <c r="A4545">
        <v>715470</v>
      </c>
      <c r="B4545" t="s">
        <v>643</v>
      </c>
      <c r="C4545" s="3">
        <v>61420</v>
      </c>
      <c r="D4545">
        <v>31972</v>
      </c>
      <c r="E4545" t="s">
        <v>118</v>
      </c>
    </row>
    <row r="4546" spans="1:5" hidden="1">
      <c r="A4546">
        <v>485054</v>
      </c>
      <c r="B4546" t="s">
        <v>642</v>
      </c>
      <c r="C4546" s="3">
        <v>61328</v>
      </c>
      <c r="D4546">
        <v>16154</v>
      </c>
      <c r="E4546" t="s">
        <v>43</v>
      </c>
    </row>
    <row r="4547" spans="1:5" hidden="1">
      <c r="A4547">
        <v>651448</v>
      </c>
      <c r="B4547" t="s">
        <v>641</v>
      </c>
      <c r="C4547" s="3">
        <v>61203</v>
      </c>
      <c r="D4547">
        <v>21761</v>
      </c>
      <c r="E4547" t="s">
        <v>474</v>
      </c>
    </row>
    <row r="4548" spans="1:5" hidden="1">
      <c r="A4548">
        <v>969059</v>
      </c>
      <c r="B4548" t="s">
        <v>640</v>
      </c>
      <c r="C4548" s="3">
        <v>61151</v>
      </c>
      <c r="D4548">
        <v>10253</v>
      </c>
      <c r="E4548" t="s">
        <v>136</v>
      </c>
    </row>
    <row r="4549" spans="1:5" hidden="1">
      <c r="A4549">
        <v>804422</v>
      </c>
      <c r="B4549" t="s">
        <v>639</v>
      </c>
      <c r="C4549" s="3">
        <v>61108</v>
      </c>
      <c r="D4549">
        <v>9986</v>
      </c>
      <c r="E4549" t="s">
        <v>325</v>
      </c>
    </row>
    <row r="4550" spans="1:5" hidden="1">
      <c r="A4550">
        <v>280558</v>
      </c>
      <c r="B4550" t="s">
        <v>638</v>
      </c>
      <c r="C4550" s="3">
        <v>61040</v>
      </c>
      <c r="D4550">
        <v>5115</v>
      </c>
      <c r="E4550" t="s">
        <v>66</v>
      </c>
    </row>
    <row r="4551" spans="1:5" hidden="1">
      <c r="A4551">
        <v>924254</v>
      </c>
      <c r="B4551" t="s">
        <v>637</v>
      </c>
      <c r="C4551" s="3">
        <v>61026</v>
      </c>
      <c r="D4551">
        <v>9658</v>
      </c>
      <c r="E4551" t="s">
        <v>52</v>
      </c>
    </row>
    <row r="4552" spans="1:5" hidden="1">
      <c r="A4552">
        <v>404943</v>
      </c>
      <c r="B4552" t="s">
        <v>636</v>
      </c>
      <c r="C4552" s="3">
        <v>60892</v>
      </c>
      <c r="D4552">
        <v>12417</v>
      </c>
      <c r="E4552" t="s">
        <v>47</v>
      </c>
    </row>
    <row r="4553" spans="1:5" hidden="1">
      <c r="A4553">
        <v>1009840</v>
      </c>
      <c r="B4553" t="s">
        <v>635</v>
      </c>
      <c r="C4553" s="3">
        <v>60892</v>
      </c>
      <c r="D4553">
        <v>13736</v>
      </c>
      <c r="E4553" t="s">
        <v>47</v>
      </c>
    </row>
    <row r="4554" spans="1:5" hidden="1">
      <c r="A4554">
        <v>392152</v>
      </c>
      <c r="B4554" t="s">
        <v>634</v>
      </c>
      <c r="C4554" s="3">
        <v>60837</v>
      </c>
      <c r="D4554">
        <v>8108</v>
      </c>
      <c r="E4554" t="s">
        <v>52</v>
      </c>
    </row>
    <row r="4555" spans="1:5" hidden="1">
      <c r="A4555">
        <v>3139321</v>
      </c>
      <c r="B4555" t="s">
        <v>633</v>
      </c>
      <c r="C4555" s="3">
        <v>60769</v>
      </c>
      <c r="D4555">
        <v>57468</v>
      </c>
      <c r="E4555" t="s">
        <v>66</v>
      </c>
    </row>
    <row r="4556" spans="1:5" hidden="1">
      <c r="A4556">
        <v>78241</v>
      </c>
      <c r="B4556" t="s">
        <v>632</v>
      </c>
      <c r="C4556" s="3">
        <v>60743</v>
      </c>
      <c r="D4556">
        <v>21379</v>
      </c>
      <c r="E4556" t="s">
        <v>131</v>
      </c>
    </row>
    <row r="4557" spans="1:5" hidden="1">
      <c r="A4557">
        <v>803658</v>
      </c>
      <c r="B4557" t="s">
        <v>631</v>
      </c>
      <c r="C4557" s="3">
        <v>60655</v>
      </c>
      <c r="D4557">
        <v>1929</v>
      </c>
      <c r="E4557" t="s">
        <v>66</v>
      </c>
    </row>
    <row r="4558" spans="1:5" hidden="1">
      <c r="A4558">
        <v>735414</v>
      </c>
      <c r="B4558" t="s">
        <v>630</v>
      </c>
      <c r="C4558" s="3">
        <v>60632</v>
      </c>
      <c r="D4558">
        <v>6530</v>
      </c>
      <c r="E4558" t="s">
        <v>76</v>
      </c>
    </row>
    <row r="4559" spans="1:5" hidden="1">
      <c r="A4559">
        <v>359472</v>
      </c>
      <c r="B4559" t="s">
        <v>629</v>
      </c>
      <c r="C4559" s="3">
        <v>60629</v>
      </c>
      <c r="D4559">
        <v>31267</v>
      </c>
      <c r="E4559" t="s">
        <v>390</v>
      </c>
    </row>
    <row r="4560" spans="1:5" hidden="1">
      <c r="A4560">
        <v>2811086</v>
      </c>
      <c r="B4560" t="s">
        <v>628</v>
      </c>
      <c r="C4560" s="3">
        <v>60432</v>
      </c>
      <c r="D4560">
        <v>34900</v>
      </c>
      <c r="E4560" t="s">
        <v>45</v>
      </c>
    </row>
    <row r="4561" spans="1:14" hidden="1">
      <c r="A4561">
        <v>138257</v>
      </c>
      <c r="B4561" t="s">
        <v>627</v>
      </c>
      <c r="C4561" s="3">
        <v>60423</v>
      </c>
      <c r="D4561">
        <v>3079</v>
      </c>
      <c r="E4561" t="s">
        <v>141</v>
      </c>
    </row>
    <row r="4562" spans="1:14" hidden="1">
      <c r="A4562">
        <v>563934</v>
      </c>
      <c r="B4562" t="s">
        <v>626</v>
      </c>
      <c r="C4562" s="3">
        <v>60370</v>
      </c>
      <c r="D4562">
        <v>19819</v>
      </c>
      <c r="E4562" t="s">
        <v>79</v>
      </c>
    </row>
    <row r="4563" spans="1:14" hidden="1">
      <c r="A4563">
        <v>837653</v>
      </c>
      <c r="B4563" t="s">
        <v>625</v>
      </c>
      <c r="C4563" s="3">
        <v>60359</v>
      </c>
      <c r="D4563">
        <v>3919</v>
      </c>
      <c r="E4563" t="s">
        <v>136</v>
      </c>
    </row>
    <row r="4564" spans="1:14" hidden="1">
      <c r="A4564">
        <v>977045</v>
      </c>
      <c r="B4564" t="s">
        <v>624</v>
      </c>
      <c r="C4564" s="3">
        <v>60349</v>
      </c>
      <c r="D4564">
        <v>93</v>
      </c>
      <c r="E4564" t="s">
        <v>131</v>
      </c>
      <c r="N4564" s="24" t="s">
        <v>192</v>
      </c>
    </row>
    <row r="4565" spans="1:14" hidden="1">
      <c r="A4565">
        <v>672238</v>
      </c>
      <c r="B4565" t="s">
        <v>623</v>
      </c>
      <c r="C4565" s="3">
        <v>60343</v>
      </c>
      <c r="D4565">
        <v>3601</v>
      </c>
      <c r="E4565" t="s">
        <v>45</v>
      </c>
    </row>
    <row r="4566" spans="1:14" hidden="1">
      <c r="A4566">
        <v>24659</v>
      </c>
      <c r="B4566" t="s">
        <v>622</v>
      </c>
      <c r="C4566" s="3">
        <v>60272</v>
      </c>
      <c r="D4566">
        <v>10178</v>
      </c>
      <c r="E4566" t="s">
        <v>66</v>
      </c>
    </row>
    <row r="4567" spans="1:14" hidden="1">
      <c r="A4567">
        <v>663656</v>
      </c>
      <c r="B4567" t="s">
        <v>621</v>
      </c>
      <c r="C4567" s="3">
        <v>60231</v>
      </c>
      <c r="D4567">
        <v>25744</v>
      </c>
      <c r="E4567" t="s">
        <v>52</v>
      </c>
    </row>
    <row r="4568" spans="1:14" hidden="1">
      <c r="A4568">
        <v>572347</v>
      </c>
      <c r="B4568" t="s">
        <v>620</v>
      </c>
      <c r="C4568" s="3">
        <v>60220</v>
      </c>
      <c r="D4568">
        <v>16959</v>
      </c>
      <c r="E4568" t="s">
        <v>71</v>
      </c>
    </row>
    <row r="4569" spans="1:14" hidden="1">
      <c r="A4569">
        <v>924553</v>
      </c>
      <c r="B4569" t="s">
        <v>619</v>
      </c>
      <c r="C4569" s="3">
        <v>60040</v>
      </c>
      <c r="D4569">
        <v>1986</v>
      </c>
      <c r="E4569" t="s">
        <v>43</v>
      </c>
    </row>
    <row r="4570" spans="1:14" hidden="1">
      <c r="A4570">
        <v>824738</v>
      </c>
      <c r="B4570" t="s">
        <v>618</v>
      </c>
      <c r="C4570" s="3">
        <v>59956</v>
      </c>
      <c r="D4570">
        <v>3688</v>
      </c>
      <c r="E4570" t="s">
        <v>45</v>
      </c>
    </row>
    <row r="4571" spans="1:14" hidden="1">
      <c r="A4571">
        <v>688453</v>
      </c>
      <c r="B4571" t="s">
        <v>617</v>
      </c>
      <c r="C4571" s="3">
        <v>59831</v>
      </c>
      <c r="D4571">
        <v>8632</v>
      </c>
      <c r="E4571" t="s">
        <v>136</v>
      </c>
    </row>
    <row r="4572" spans="1:14" hidden="1">
      <c r="A4572">
        <v>603755</v>
      </c>
      <c r="B4572" t="s">
        <v>75</v>
      </c>
      <c r="C4572" s="3">
        <v>59778</v>
      </c>
      <c r="D4572">
        <v>16643</v>
      </c>
      <c r="E4572" t="s">
        <v>141</v>
      </c>
    </row>
    <row r="4573" spans="1:14" hidden="1">
      <c r="A4573">
        <v>479567</v>
      </c>
      <c r="B4573" t="s">
        <v>616</v>
      </c>
      <c r="C4573" s="3">
        <v>59710</v>
      </c>
      <c r="D4573">
        <v>5559</v>
      </c>
      <c r="E4573" t="s">
        <v>141</v>
      </c>
    </row>
    <row r="4574" spans="1:14" hidden="1">
      <c r="A4574">
        <v>85454</v>
      </c>
      <c r="B4574" t="s">
        <v>615</v>
      </c>
      <c r="C4574" s="3">
        <v>59615</v>
      </c>
      <c r="D4574">
        <v>4130</v>
      </c>
      <c r="E4574" t="s">
        <v>68</v>
      </c>
    </row>
    <row r="4575" spans="1:14" hidden="1">
      <c r="A4575">
        <v>768476</v>
      </c>
      <c r="B4575" t="s">
        <v>614</v>
      </c>
      <c r="C4575" s="3">
        <v>59470</v>
      </c>
      <c r="D4575">
        <v>28266</v>
      </c>
      <c r="E4575" t="s">
        <v>56</v>
      </c>
    </row>
    <row r="4576" spans="1:14" hidden="1">
      <c r="A4576">
        <v>915056</v>
      </c>
      <c r="B4576" t="s">
        <v>613</v>
      </c>
      <c r="C4576" s="3">
        <v>59367</v>
      </c>
      <c r="D4576">
        <v>15792</v>
      </c>
      <c r="E4576" t="s">
        <v>71</v>
      </c>
    </row>
    <row r="4577" spans="1:14" hidden="1">
      <c r="A4577">
        <v>378110</v>
      </c>
      <c r="B4577" t="s">
        <v>612</v>
      </c>
      <c r="C4577" s="3">
        <v>59182</v>
      </c>
      <c r="D4577">
        <v>389</v>
      </c>
      <c r="E4577" t="s">
        <v>76</v>
      </c>
      <c r="N4577" t="s">
        <v>256</v>
      </c>
    </row>
    <row r="4578" spans="1:14" hidden="1">
      <c r="A4578">
        <v>1007958</v>
      </c>
      <c r="B4578" t="s">
        <v>611</v>
      </c>
      <c r="C4578" s="3">
        <v>59181</v>
      </c>
      <c r="D4578">
        <v>14581</v>
      </c>
      <c r="E4578" t="s">
        <v>43</v>
      </c>
    </row>
    <row r="4579" spans="1:14" hidden="1">
      <c r="A4579">
        <v>472951</v>
      </c>
      <c r="B4579" t="s">
        <v>610</v>
      </c>
      <c r="C4579" s="3">
        <v>59037</v>
      </c>
      <c r="D4579">
        <v>23270</v>
      </c>
      <c r="E4579" t="s">
        <v>43</v>
      </c>
    </row>
    <row r="4580" spans="1:14" hidden="1">
      <c r="A4580">
        <v>634973</v>
      </c>
      <c r="B4580" t="s">
        <v>609</v>
      </c>
      <c r="C4580" s="3">
        <v>58964</v>
      </c>
      <c r="D4580">
        <v>28776</v>
      </c>
      <c r="E4580" t="s">
        <v>71</v>
      </c>
    </row>
    <row r="4581" spans="1:14" hidden="1">
      <c r="A4581">
        <v>99255</v>
      </c>
      <c r="B4581" t="s">
        <v>608</v>
      </c>
      <c r="C4581" s="3">
        <v>58701</v>
      </c>
      <c r="D4581">
        <v>484</v>
      </c>
      <c r="E4581" t="s">
        <v>118</v>
      </c>
      <c r="N4581" t="s">
        <v>192</v>
      </c>
    </row>
    <row r="4582" spans="1:14" hidden="1">
      <c r="A4582">
        <v>274641</v>
      </c>
      <c r="B4582" t="s">
        <v>607</v>
      </c>
      <c r="C4582" s="3">
        <v>58696</v>
      </c>
      <c r="D4582">
        <v>9264</v>
      </c>
      <c r="E4582" t="s">
        <v>45</v>
      </c>
    </row>
    <row r="4583" spans="1:14" hidden="1">
      <c r="A4583">
        <v>3316739</v>
      </c>
      <c r="B4583" t="s">
        <v>606</v>
      </c>
      <c r="C4583" s="3">
        <v>58652</v>
      </c>
      <c r="D4583">
        <v>57897</v>
      </c>
      <c r="E4583" t="s">
        <v>45</v>
      </c>
    </row>
    <row r="4584" spans="1:14" hidden="1">
      <c r="A4584">
        <v>518354</v>
      </c>
      <c r="B4584" t="s">
        <v>605</v>
      </c>
      <c r="C4584" s="3">
        <v>58395</v>
      </c>
      <c r="D4584">
        <v>13054</v>
      </c>
      <c r="E4584" t="s">
        <v>145</v>
      </c>
    </row>
    <row r="4585" spans="1:14" hidden="1">
      <c r="A4585">
        <v>863652</v>
      </c>
      <c r="B4585" t="s">
        <v>88</v>
      </c>
      <c r="C4585" s="3">
        <v>58306</v>
      </c>
      <c r="D4585">
        <v>15258</v>
      </c>
      <c r="E4585" t="s">
        <v>52</v>
      </c>
    </row>
    <row r="4586" spans="1:14" hidden="1">
      <c r="A4586">
        <v>835659</v>
      </c>
      <c r="B4586" t="s">
        <v>604</v>
      </c>
      <c r="C4586" s="3">
        <v>58250</v>
      </c>
      <c r="D4586">
        <v>11465</v>
      </c>
      <c r="E4586" t="s">
        <v>71</v>
      </c>
    </row>
    <row r="4587" spans="1:14" hidden="1">
      <c r="A4587">
        <v>192651</v>
      </c>
      <c r="B4587" t="s">
        <v>603</v>
      </c>
      <c r="C4587" s="3">
        <v>58248</v>
      </c>
      <c r="D4587">
        <v>8840</v>
      </c>
      <c r="E4587" t="s">
        <v>66</v>
      </c>
    </row>
    <row r="4588" spans="1:14" hidden="1">
      <c r="A4588">
        <v>373553</v>
      </c>
      <c r="B4588" t="s">
        <v>602</v>
      </c>
      <c r="C4588" s="3">
        <v>58160</v>
      </c>
      <c r="D4588">
        <v>3335</v>
      </c>
      <c r="E4588" t="s">
        <v>141</v>
      </c>
    </row>
    <row r="4589" spans="1:14" hidden="1">
      <c r="A4589">
        <v>884657</v>
      </c>
      <c r="B4589" t="s">
        <v>601</v>
      </c>
      <c r="C4589" s="3">
        <v>58154</v>
      </c>
      <c r="D4589">
        <v>11411</v>
      </c>
      <c r="E4589" t="s">
        <v>66</v>
      </c>
    </row>
    <row r="4590" spans="1:14" hidden="1">
      <c r="A4590">
        <v>636753</v>
      </c>
      <c r="B4590" t="s">
        <v>600</v>
      </c>
      <c r="C4590" s="3">
        <v>58120</v>
      </c>
      <c r="D4590">
        <v>4654</v>
      </c>
      <c r="E4590" t="s">
        <v>52</v>
      </c>
    </row>
    <row r="4591" spans="1:14" hidden="1">
      <c r="A4591">
        <v>792248</v>
      </c>
      <c r="B4591" t="s">
        <v>599</v>
      </c>
      <c r="C4591" s="3">
        <v>58040</v>
      </c>
      <c r="D4591">
        <v>16717</v>
      </c>
      <c r="E4591" t="s">
        <v>47</v>
      </c>
    </row>
    <row r="4592" spans="1:14" hidden="1">
      <c r="A4592">
        <v>17259</v>
      </c>
      <c r="B4592" t="s">
        <v>598</v>
      </c>
      <c r="C4592" s="3">
        <v>57897</v>
      </c>
      <c r="D4592">
        <v>26260</v>
      </c>
      <c r="E4592" t="s">
        <v>68</v>
      </c>
    </row>
    <row r="4593" spans="1:15" hidden="1">
      <c r="A4593">
        <v>228055</v>
      </c>
      <c r="B4593" t="s">
        <v>597</v>
      </c>
      <c r="C4593" s="3">
        <v>57731</v>
      </c>
      <c r="D4593">
        <v>9122</v>
      </c>
      <c r="E4593" t="s">
        <v>136</v>
      </c>
    </row>
    <row r="4594" spans="1:15" hidden="1">
      <c r="A4594">
        <v>647955</v>
      </c>
      <c r="B4594" t="s">
        <v>596</v>
      </c>
      <c r="C4594" s="3">
        <v>57710</v>
      </c>
      <c r="D4594">
        <v>20162</v>
      </c>
      <c r="E4594" t="s">
        <v>60</v>
      </c>
    </row>
    <row r="4595" spans="1:15" hidden="1">
      <c r="A4595">
        <v>21359</v>
      </c>
      <c r="B4595" t="s">
        <v>595</v>
      </c>
      <c r="C4595" s="3">
        <v>57328</v>
      </c>
      <c r="D4595">
        <v>22263</v>
      </c>
      <c r="E4595" t="s">
        <v>66</v>
      </c>
    </row>
    <row r="4596" spans="1:15" hidden="1">
      <c r="A4596">
        <v>777254</v>
      </c>
      <c r="B4596" t="s">
        <v>594</v>
      </c>
      <c r="C4596" s="3">
        <v>57252</v>
      </c>
      <c r="D4596">
        <v>8865</v>
      </c>
      <c r="E4596" t="s">
        <v>66</v>
      </c>
    </row>
    <row r="4597" spans="1:15" hidden="1">
      <c r="A4597">
        <v>358756</v>
      </c>
      <c r="B4597" t="s">
        <v>593</v>
      </c>
      <c r="C4597" s="3">
        <v>57246</v>
      </c>
      <c r="D4597">
        <v>13584</v>
      </c>
      <c r="E4597" t="s">
        <v>52</v>
      </c>
    </row>
    <row r="4598" spans="1:15" hidden="1">
      <c r="A4598">
        <v>617275</v>
      </c>
      <c r="B4598" t="s">
        <v>592</v>
      </c>
      <c r="C4598" s="3">
        <v>56999</v>
      </c>
      <c r="D4598">
        <v>21448</v>
      </c>
      <c r="E4598" t="s">
        <v>54</v>
      </c>
    </row>
    <row r="4599" spans="1:15" hidden="1">
      <c r="A4599">
        <v>42457</v>
      </c>
      <c r="B4599" t="s">
        <v>591</v>
      </c>
      <c r="C4599" s="3">
        <v>56933</v>
      </c>
      <c r="D4599">
        <v>12246</v>
      </c>
      <c r="E4599" t="s">
        <v>43</v>
      </c>
    </row>
    <row r="4600" spans="1:15" hidden="1">
      <c r="A4600">
        <v>481748</v>
      </c>
      <c r="B4600" t="s">
        <v>590</v>
      </c>
      <c r="C4600" s="3">
        <v>56823</v>
      </c>
      <c r="D4600">
        <v>8507</v>
      </c>
      <c r="E4600" t="s">
        <v>47</v>
      </c>
    </row>
    <row r="4601" spans="1:15" hidden="1">
      <c r="A4601">
        <v>176437</v>
      </c>
      <c r="B4601" t="s">
        <v>589</v>
      </c>
      <c r="C4601" s="3">
        <v>56772</v>
      </c>
      <c r="D4601">
        <v>5699</v>
      </c>
      <c r="E4601" t="s">
        <v>79</v>
      </c>
    </row>
    <row r="4602" spans="1:15" hidden="1">
      <c r="A4602">
        <v>289225</v>
      </c>
      <c r="B4602" t="s">
        <v>588</v>
      </c>
      <c r="C4602" s="3">
        <v>56768</v>
      </c>
      <c r="D4602">
        <v>15326</v>
      </c>
      <c r="E4602" t="s">
        <v>76</v>
      </c>
    </row>
    <row r="4603" spans="1:15" hidden="1">
      <c r="A4603">
        <v>577230</v>
      </c>
      <c r="B4603" t="s">
        <v>587</v>
      </c>
      <c r="C4603" s="3">
        <v>56585</v>
      </c>
      <c r="D4603">
        <v>178</v>
      </c>
      <c r="E4603" t="s">
        <v>79</v>
      </c>
      <c r="N4603" t="s">
        <v>256</v>
      </c>
      <c r="O4603" s="28"/>
    </row>
    <row r="4604" spans="1:15" hidden="1">
      <c r="A4604">
        <v>1462986</v>
      </c>
      <c r="B4604" t="s">
        <v>586</v>
      </c>
      <c r="C4604" s="3">
        <v>56537</v>
      </c>
      <c r="D4604">
        <v>33013</v>
      </c>
      <c r="E4604" t="s">
        <v>384</v>
      </c>
    </row>
    <row r="4605" spans="1:15" hidden="1">
      <c r="A4605">
        <v>984454</v>
      </c>
      <c r="B4605" t="s">
        <v>585</v>
      </c>
      <c r="C4605" s="3">
        <v>56504</v>
      </c>
      <c r="D4605">
        <v>15597</v>
      </c>
      <c r="E4605" t="s">
        <v>66</v>
      </c>
    </row>
    <row r="4606" spans="1:15" hidden="1">
      <c r="A4606">
        <v>565152</v>
      </c>
      <c r="B4606" t="s">
        <v>584</v>
      </c>
      <c r="C4606" s="3">
        <v>56318</v>
      </c>
      <c r="D4606">
        <v>16379</v>
      </c>
      <c r="E4606" t="s">
        <v>43</v>
      </c>
    </row>
    <row r="4607" spans="1:15" hidden="1">
      <c r="A4607">
        <v>923949</v>
      </c>
      <c r="B4607" t="s">
        <v>583</v>
      </c>
      <c r="C4607" s="3">
        <v>56316</v>
      </c>
      <c r="D4607">
        <v>16344</v>
      </c>
      <c r="E4607" t="s">
        <v>45</v>
      </c>
    </row>
    <row r="4608" spans="1:15" hidden="1">
      <c r="A4608">
        <v>317650</v>
      </c>
      <c r="B4608" t="s">
        <v>154</v>
      </c>
      <c r="C4608" s="3">
        <v>56256</v>
      </c>
      <c r="D4608">
        <v>16934</v>
      </c>
      <c r="E4608" t="s">
        <v>141</v>
      </c>
    </row>
    <row r="4609" spans="1:5" hidden="1">
      <c r="A4609">
        <v>188739</v>
      </c>
      <c r="B4609" t="s">
        <v>582</v>
      </c>
      <c r="C4609" s="3">
        <v>56230</v>
      </c>
      <c r="D4609">
        <v>17621</v>
      </c>
      <c r="E4609" t="s">
        <v>336</v>
      </c>
    </row>
    <row r="4610" spans="1:5" hidden="1">
      <c r="A4610">
        <v>122546</v>
      </c>
      <c r="B4610" t="s">
        <v>581</v>
      </c>
      <c r="C4610" s="3">
        <v>56107</v>
      </c>
      <c r="D4610">
        <v>3834</v>
      </c>
      <c r="E4610" t="s">
        <v>45</v>
      </c>
    </row>
    <row r="4611" spans="1:5" hidden="1">
      <c r="A4611">
        <v>2728746</v>
      </c>
      <c r="B4611" t="s">
        <v>580</v>
      </c>
      <c r="C4611" s="3">
        <v>55975</v>
      </c>
      <c r="D4611">
        <v>34652</v>
      </c>
      <c r="E4611" t="s">
        <v>349</v>
      </c>
    </row>
    <row r="4612" spans="1:5" hidden="1">
      <c r="A4612">
        <v>324256</v>
      </c>
      <c r="B4612" t="s">
        <v>579</v>
      </c>
      <c r="C4612" s="3">
        <v>55972</v>
      </c>
      <c r="D4612">
        <v>13416</v>
      </c>
      <c r="E4612" t="s">
        <v>68</v>
      </c>
    </row>
    <row r="4613" spans="1:5" hidden="1">
      <c r="A4613">
        <v>273653</v>
      </c>
      <c r="B4613" t="s">
        <v>578</v>
      </c>
      <c r="C4613" s="3">
        <v>55963</v>
      </c>
      <c r="D4613">
        <v>9727</v>
      </c>
      <c r="E4613" t="s">
        <v>66</v>
      </c>
    </row>
    <row r="4614" spans="1:5" hidden="1">
      <c r="A4614">
        <v>467144</v>
      </c>
      <c r="B4614" t="s">
        <v>577</v>
      </c>
      <c r="C4614" s="3">
        <v>55949</v>
      </c>
      <c r="D4614">
        <v>12354</v>
      </c>
      <c r="E4614" t="s">
        <v>145</v>
      </c>
    </row>
    <row r="4615" spans="1:5" hidden="1">
      <c r="A4615">
        <v>3357620</v>
      </c>
      <c r="B4615" t="s">
        <v>576</v>
      </c>
      <c r="C4615" s="3">
        <v>55946</v>
      </c>
      <c r="D4615">
        <v>58188</v>
      </c>
      <c r="E4615" t="s">
        <v>103</v>
      </c>
    </row>
    <row r="4616" spans="1:5" hidden="1">
      <c r="A4616">
        <v>141677</v>
      </c>
      <c r="B4616" t="s">
        <v>575</v>
      </c>
      <c r="C4616" s="3">
        <v>55897</v>
      </c>
      <c r="D4616">
        <v>30358</v>
      </c>
      <c r="E4616" t="s">
        <v>34</v>
      </c>
    </row>
    <row r="4617" spans="1:5" hidden="1">
      <c r="A4617">
        <v>686570</v>
      </c>
      <c r="B4617" t="s">
        <v>574</v>
      </c>
      <c r="C4617" s="3">
        <v>55863</v>
      </c>
      <c r="D4617">
        <v>28983</v>
      </c>
      <c r="E4617" t="s">
        <v>145</v>
      </c>
    </row>
    <row r="4618" spans="1:5" hidden="1">
      <c r="A4618">
        <v>921936</v>
      </c>
      <c r="B4618" t="s">
        <v>119</v>
      </c>
      <c r="C4618" s="3">
        <v>55851</v>
      </c>
      <c r="D4618">
        <v>12107</v>
      </c>
      <c r="E4618" t="s">
        <v>45</v>
      </c>
    </row>
    <row r="4619" spans="1:5" hidden="1">
      <c r="A4619">
        <v>532453</v>
      </c>
      <c r="B4619" t="s">
        <v>573</v>
      </c>
      <c r="C4619" s="3">
        <v>55796</v>
      </c>
      <c r="D4619">
        <v>15593</v>
      </c>
      <c r="E4619" t="s">
        <v>118</v>
      </c>
    </row>
    <row r="4620" spans="1:5" hidden="1">
      <c r="A4620">
        <v>377850</v>
      </c>
      <c r="B4620" t="s">
        <v>572</v>
      </c>
      <c r="C4620" s="3">
        <v>55713</v>
      </c>
      <c r="D4620">
        <v>17001</v>
      </c>
      <c r="E4620" t="s">
        <v>68</v>
      </c>
    </row>
    <row r="4621" spans="1:5" hidden="1">
      <c r="A4621">
        <v>40033</v>
      </c>
      <c r="B4621" t="s">
        <v>571</v>
      </c>
      <c r="C4621" s="3">
        <v>55663</v>
      </c>
      <c r="D4621">
        <v>11817</v>
      </c>
      <c r="E4621" t="s">
        <v>106</v>
      </c>
    </row>
    <row r="4622" spans="1:5" hidden="1">
      <c r="A4622">
        <v>790150</v>
      </c>
      <c r="B4622" t="s">
        <v>570</v>
      </c>
      <c r="C4622" s="3">
        <v>55632</v>
      </c>
      <c r="D4622">
        <v>8584</v>
      </c>
      <c r="E4622" t="s">
        <v>71</v>
      </c>
    </row>
    <row r="4623" spans="1:5" hidden="1">
      <c r="A4623">
        <v>346566</v>
      </c>
      <c r="B4623" t="s">
        <v>569</v>
      </c>
      <c r="C4623" s="3">
        <v>55468</v>
      </c>
      <c r="D4623">
        <v>24902</v>
      </c>
      <c r="E4623" t="s">
        <v>141</v>
      </c>
    </row>
    <row r="4624" spans="1:5" hidden="1">
      <c r="A4624">
        <v>507349</v>
      </c>
      <c r="B4624" t="s">
        <v>119</v>
      </c>
      <c r="C4624" s="3">
        <v>55445</v>
      </c>
      <c r="D4624">
        <v>9106</v>
      </c>
      <c r="E4624" t="s">
        <v>47</v>
      </c>
    </row>
    <row r="4625" spans="1:5" hidden="1">
      <c r="A4625">
        <v>875879</v>
      </c>
      <c r="B4625" t="s">
        <v>568</v>
      </c>
      <c r="C4625" s="3">
        <v>55445</v>
      </c>
      <c r="D4625">
        <v>28217</v>
      </c>
      <c r="E4625" t="s">
        <v>76</v>
      </c>
    </row>
    <row r="4626" spans="1:5" hidden="1">
      <c r="A4626">
        <v>361354</v>
      </c>
      <c r="B4626" t="s">
        <v>567</v>
      </c>
      <c r="C4626" s="3">
        <v>55373</v>
      </c>
      <c r="D4626">
        <v>15778</v>
      </c>
      <c r="E4626" t="s">
        <v>68</v>
      </c>
    </row>
    <row r="4627" spans="1:5" hidden="1">
      <c r="A4627">
        <v>467265</v>
      </c>
      <c r="B4627" t="s">
        <v>566</v>
      </c>
      <c r="C4627" s="3">
        <v>55372</v>
      </c>
      <c r="D4627">
        <v>5546</v>
      </c>
      <c r="E4627" t="s">
        <v>141</v>
      </c>
    </row>
    <row r="4628" spans="1:5" hidden="1">
      <c r="A4628">
        <v>120476</v>
      </c>
      <c r="B4628" t="s">
        <v>565</v>
      </c>
      <c r="C4628" s="3">
        <v>55257</v>
      </c>
      <c r="D4628">
        <v>28507</v>
      </c>
      <c r="E4628" t="s">
        <v>52</v>
      </c>
    </row>
    <row r="4629" spans="1:5" hidden="1">
      <c r="A4629">
        <v>695947</v>
      </c>
      <c r="B4629" t="s">
        <v>564</v>
      </c>
      <c r="C4629" s="3">
        <v>55221</v>
      </c>
      <c r="D4629">
        <v>10883</v>
      </c>
      <c r="E4629" t="s">
        <v>45</v>
      </c>
    </row>
    <row r="4630" spans="1:5" hidden="1">
      <c r="A4630">
        <v>944935</v>
      </c>
      <c r="B4630" t="s">
        <v>563</v>
      </c>
      <c r="C4630" s="3">
        <v>55056</v>
      </c>
      <c r="D4630">
        <v>10820</v>
      </c>
      <c r="E4630" t="s">
        <v>45</v>
      </c>
    </row>
    <row r="4631" spans="1:5" hidden="1">
      <c r="A4631">
        <v>3458</v>
      </c>
      <c r="B4631" t="s">
        <v>562</v>
      </c>
      <c r="C4631" s="3">
        <v>55052</v>
      </c>
      <c r="D4631">
        <v>16103</v>
      </c>
      <c r="E4631" t="s">
        <v>71</v>
      </c>
    </row>
    <row r="4632" spans="1:5" hidden="1">
      <c r="A4632">
        <v>687054</v>
      </c>
      <c r="B4632" t="s">
        <v>561</v>
      </c>
      <c r="C4632" s="3">
        <v>55033</v>
      </c>
      <c r="D4632">
        <v>21529</v>
      </c>
      <c r="E4632" t="s">
        <v>336</v>
      </c>
    </row>
    <row r="4633" spans="1:5" hidden="1">
      <c r="A4633">
        <v>402873</v>
      </c>
      <c r="B4633" t="s">
        <v>560</v>
      </c>
      <c r="C4633" s="3">
        <v>54935</v>
      </c>
      <c r="D4633">
        <v>28703</v>
      </c>
      <c r="E4633" t="s">
        <v>76</v>
      </c>
    </row>
    <row r="4634" spans="1:5" hidden="1">
      <c r="A4634">
        <v>830645</v>
      </c>
      <c r="B4634" t="s">
        <v>559</v>
      </c>
      <c r="C4634" s="3">
        <v>54917</v>
      </c>
      <c r="D4634">
        <v>11319</v>
      </c>
      <c r="E4634" t="s">
        <v>45</v>
      </c>
    </row>
    <row r="4635" spans="1:5" hidden="1">
      <c r="A4635">
        <v>195157</v>
      </c>
      <c r="B4635" t="s">
        <v>558</v>
      </c>
      <c r="C4635" s="3">
        <v>54894</v>
      </c>
      <c r="D4635">
        <v>4770</v>
      </c>
      <c r="E4635" t="s">
        <v>52</v>
      </c>
    </row>
    <row r="4636" spans="1:5" hidden="1">
      <c r="A4636">
        <v>293352</v>
      </c>
      <c r="B4636" t="s">
        <v>557</v>
      </c>
      <c r="C4636" s="3">
        <v>54856</v>
      </c>
      <c r="D4636">
        <v>8822</v>
      </c>
      <c r="E4636" t="s">
        <v>66</v>
      </c>
    </row>
    <row r="4637" spans="1:5" hidden="1">
      <c r="A4637">
        <v>3285246</v>
      </c>
      <c r="B4637" t="s">
        <v>75</v>
      </c>
      <c r="C4637" s="3">
        <v>54855</v>
      </c>
      <c r="D4637">
        <v>57910</v>
      </c>
      <c r="E4637" t="s">
        <v>47</v>
      </c>
    </row>
    <row r="4638" spans="1:5" hidden="1">
      <c r="A4638">
        <v>913436</v>
      </c>
      <c r="B4638" t="s">
        <v>556</v>
      </c>
      <c r="C4638" s="3">
        <v>54797</v>
      </c>
      <c r="D4638">
        <v>13018</v>
      </c>
      <c r="E4638" t="s">
        <v>164</v>
      </c>
    </row>
    <row r="4639" spans="1:5" hidden="1">
      <c r="A4639">
        <v>1494482</v>
      </c>
      <c r="B4639" t="s">
        <v>555</v>
      </c>
      <c r="C4639" s="3">
        <v>54721</v>
      </c>
      <c r="D4639">
        <v>33183</v>
      </c>
      <c r="E4639" t="s">
        <v>56</v>
      </c>
    </row>
    <row r="4640" spans="1:5" hidden="1">
      <c r="A4640">
        <v>991078</v>
      </c>
      <c r="B4640" t="s">
        <v>554</v>
      </c>
      <c r="C4640" s="3">
        <v>54703</v>
      </c>
      <c r="D4640">
        <v>30128</v>
      </c>
      <c r="E4640" t="s">
        <v>41</v>
      </c>
    </row>
    <row r="4641" spans="1:5" hidden="1">
      <c r="A4641">
        <v>998358</v>
      </c>
      <c r="B4641" t="s">
        <v>553</v>
      </c>
      <c r="C4641" s="3">
        <v>54590</v>
      </c>
      <c r="D4641">
        <v>4693</v>
      </c>
      <c r="E4641" t="s">
        <v>52</v>
      </c>
    </row>
    <row r="4642" spans="1:5" hidden="1">
      <c r="A4642">
        <v>174367</v>
      </c>
      <c r="B4642" t="s">
        <v>552</v>
      </c>
      <c r="C4642" s="3">
        <v>54422</v>
      </c>
      <c r="D4642">
        <v>15346</v>
      </c>
      <c r="E4642" t="s">
        <v>141</v>
      </c>
    </row>
    <row r="4643" spans="1:5" hidden="1">
      <c r="A4643">
        <v>912550</v>
      </c>
      <c r="B4643" t="s">
        <v>551</v>
      </c>
      <c r="C4643" s="3">
        <v>54255</v>
      </c>
      <c r="D4643">
        <v>8724</v>
      </c>
      <c r="E4643" t="s">
        <v>197</v>
      </c>
    </row>
    <row r="4644" spans="1:5" hidden="1">
      <c r="A4644">
        <v>354253</v>
      </c>
      <c r="B4644" t="s">
        <v>550</v>
      </c>
      <c r="C4644" s="3">
        <v>54217</v>
      </c>
      <c r="D4644">
        <v>15847</v>
      </c>
      <c r="E4644" t="s">
        <v>118</v>
      </c>
    </row>
    <row r="4645" spans="1:5" hidden="1">
      <c r="A4645">
        <v>310754</v>
      </c>
      <c r="B4645" t="s">
        <v>549</v>
      </c>
      <c r="C4645" s="3">
        <v>54214</v>
      </c>
      <c r="D4645">
        <v>16635</v>
      </c>
      <c r="E4645" t="s">
        <v>66</v>
      </c>
    </row>
    <row r="4646" spans="1:5" hidden="1">
      <c r="A4646">
        <v>943853</v>
      </c>
      <c r="B4646" t="s">
        <v>548</v>
      </c>
      <c r="C4646" s="3">
        <v>54196</v>
      </c>
      <c r="D4646">
        <v>26519</v>
      </c>
      <c r="E4646" t="s">
        <v>66</v>
      </c>
    </row>
    <row r="4647" spans="1:5" hidden="1">
      <c r="A4647">
        <v>491653</v>
      </c>
      <c r="B4647" t="s">
        <v>547</v>
      </c>
      <c r="C4647" s="3">
        <v>54039</v>
      </c>
      <c r="D4647">
        <v>19595</v>
      </c>
      <c r="E4647" t="s">
        <v>141</v>
      </c>
    </row>
    <row r="4648" spans="1:5" hidden="1">
      <c r="A4648">
        <v>157856</v>
      </c>
      <c r="B4648" t="s">
        <v>546</v>
      </c>
      <c r="C4648" s="3">
        <v>53943</v>
      </c>
      <c r="D4648">
        <v>15348</v>
      </c>
      <c r="E4648" t="s">
        <v>68</v>
      </c>
    </row>
    <row r="4649" spans="1:5" hidden="1">
      <c r="A4649">
        <v>521064</v>
      </c>
      <c r="B4649" t="s">
        <v>545</v>
      </c>
      <c r="C4649" s="3">
        <v>53928</v>
      </c>
      <c r="D4649">
        <v>5520</v>
      </c>
      <c r="E4649" t="s">
        <v>141</v>
      </c>
    </row>
    <row r="4650" spans="1:5" hidden="1">
      <c r="A4650">
        <v>114774</v>
      </c>
      <c r="B4650" t="s">
        <v>544</v>
      </c>
      <c r="C4650" s="3">
        <v>53909</v>
      </c>
      <c r="D4650">
        <v>30332</v>
      </c>
      <c r="E4650" t="s">
        <v>336</v>
      </c>
    </row>
    <row r="4651" spans="1:5" hidden="1">
      <c r="A4651">
        <v>413347</v>
      </c>
      <c r="B4651" t="s">
        <v>543</v>
      </c>
      <c r="C4651" s="3">
        <v>53861</v>
      </c>
      <c r="D4651">
        <v>10437</v>
      </c>
      <c r="E4651" t="s">
        <v>45</v>
      </c>
    </row>
    <row r="4652" spans="1:5" hidden="1">
      <c r="A4652">
        <v>3005097</v>
      </c>
      <c r="B4652" t="s">
        <v>542</v>
      </c>
      <c r="C4652" s="3">
        <v>53861</v>
      </c>
      <c r="D4652">
        <v>57141</v>
      </c>
      <c r="E4652" t="s">
        <v>71</v>
      </c>
    </row>
    <row r="4653" spans="1:5" hidden="1">
      <c r="A4653">
        <v>835378</v>
      </c>
      <c r="B4653" t="s">
        <v>541</v>
      </c>
      <c r="C4653" s="3">
        <v>53850</v>
      </c>
      <c r="D4653">
        <v>30043</v>
      </c>
      <c r="E4653" t="s">
        <v>45</v>
      </c>
    </row>
    <row r="4654" spans="1:5" hidden="1">
      <c r="A4654">
        <v>482370</v>
      </c>
      <c r="B4654" t="s">
        <v>540</v>
      </c>
      <c r="C4654" s="3">
        <v>53681</v>
      </c>
      <c r="D4654">
        <v>30656</v>
      </c>
      <c r="E4654" t="s">
        <v>45</v>
      </c>
    </row>
    <row r="4655" spans="1:5" hidden="1">
      <c r="A4655">
        <v>536853</v>
      </c>
      <c r="B4655" t="s">
        <v>539</v>
      </c>
      <c r="C4655" s="3">
        <v>53625</v>
      </c>
      <c r="D4655">
        <v>14260</v>
      </c>
      <c r="E4655" t="s">
        <v>68</v>
      </c>
    </row>
    <row r="4656" spans="1:5" hidden="1">
      <c r="A4656">
        <v>570651</v>
      </c>
      <c r="B4656" t="s">
        <v>538</v>
      </c>
      <c r="C4656" s="3">
        <v>53616</v>
      </c>
      <c r="D4656">
        <v>8333</v>
      </c>
      <c r="E4656" t="s">
        <v>43</v>
      </c>
    </row>
    <row r="4657" spans="1:5" hidden="1">
      <c r="A4657">
        <v>518176</v>
      </c>
      <c r="B4657" t="s">
        <v>537</v>
      </c>
      <c r="C4657" s="3">
        <v>53499</v>
      </c>
      <c r="D4657">
        <v>30447</v>
      </c>
      <c r="E4657" t="s">
        <v>336</v>
      </c>
    </row>
    <row r="4658" spans="1:5" hidden="1">
      <c r="A4658">
        <v>276953</v>
      </c>
      <c r="B4658" t="s">
        <v>536</v>
      </c>
      <c r="C4658" s="3">
        <v>53434</v>
      </c>
      <c r="D4658">
        <v>1687</v>
      </c>
      <c r="E4658" t="s">
        <v>118</v>
      </c>
    </row>
    <row r="4659" spans="1:5" hidden="1">
      <c r="A4659">
        <v>671053</v>
      </c>
      <c r="B4659" t="s">
        <v>535</v>
      </c>
      <c r="C4659" s="3">
        <v>53328</v>
      </c>
      <c r="D4659">
        <v>15784</v>
      </c>
      <c r="E4659" t="s">
        <v>52</v>
      </c>
    </row>
    <row r="4660" spans="1:5" hidden="1">
      <c r="A4660">
        <v>480330</v>
      </c>
      <c r="B4660" t="s">
        <v>534</v>
      </c>
      <c r="C4660" s="3">
        <v>53276</v>
      </c>
      <c r="D4660">
        <v>3693</v>
      </c>
      <c r="E4660" t="s">
        <v>45</v>
      </c>
    </row>
    <row r="4661" spans="1:5" hidden="1">
      <c r="A4661">
        <v>2536633</v>
      </c>
      <c r="B4661" t="s">
        <v>533</v>
      </c>
      <c r="C4661" s="3">
        <v>53222</v>
      </c>
      <c r="D4661">
        <v>34488</v>
      </c>
      <c r="E4661" t="s">
        <v>47</v>
      </c>
    </row>
    <row r="4662" spans="1:5" hidden="1">
      <c r="A4662">
        <v>257653</v>
      </c>
      <c r="B4662" t="s">
        <v>44</v>
      </c>
      <c r="C4662" s="3">
        <v>53183</v>
      </c>
      <c r="D4662">
        <v>13415</v>
      </c>
      <c r="E4662" t="s">
        <v>68</v>
      </c>
    </row>
    <row r="4663" spans="1:5" hidden="1">
      <c r="A4663">
        <v>871956</v>
      </c>
      <c r="B4663" t="s">
        <v>532</v>
      </c>
      <c r="C4663" s="3">
        <v>52867</v>
      </c>
      <c r="D4663">
        <v>3133</v>
      </c>
      <c r="E4663" t="s">
        <v>141</v>
      </c>
    </row>
    <row r="4664" spans="1:5" hidden="1">
      <c r="A4664">
        <v>772446</v>
      </c>
      <c r="B4664" t="s">
        <v>531</v>
      </c>
      <c r="C4664" s="3">
        <v>52819</v>
      </c>
      <c r="D4664">
        <v>1596</v>
      </c>
      <c r="E4664" t="s">
        <v>474</v>
      </c>
    </row>
    <row r="4665" spans="1:5" hidden="1">
      <c r="A4665">
        <v>422059</v>
      </c>
      <c r="B4665" t="s">
        <v>530</v>
      </c>
      <c r="C4665" s="3">
        <v>52773</v>
      </c>
      <c r="D4665">
        <v>13957</v>
      </c>
      <c r="E4665" t="s">
        <v>52</v>
      </c>
    </row>
    <row r="4666" spans="1:5" hidden="1">
      <c r="A4666">
        <v>941653</v>
      </c>
      <c r="B4666" t="s">
        <v>529</v>
      </c>
      <c r="C4666" s="3">
        <v>52757</v>
      </c>
      <c r="D4666">
        <v>32487</v>
      </c>
      <c r="E4666" t="s">
        <v>71</v>
      </c>
    </row>
    <row r="4667" spans="1:5" hidden="1">
      <c r="A4667">
        <v>835613</v>
      </c>
      <c r="B4667" t="s">
        <v>528</v>
      </c>
      <c r="C4667" s="3">
        <v>52685</v>
      </c>
      <c r="D4667">
        <v>8121</v>
      </c>
      <c r="E4667" t="s">
        <v>139</v>
      </c>
    </row>
    <row r="4668" spans="1:5" hidden="1">
      <c r="A4668">
        <v>831352</v>
      </c>
      <c r="B4668" t="s">
        <v>527</v>
      </c>
      <c r="C4668" s="3">
        <v>52671</v>
      </c>
      <c r="D4668">
        <v>19480</v>
      </c>
      <c r="E4668" t="s">
        <v>136</v>
      </c>
    </row>
    <row r="4669" spans="1:5" hidden="1">
      <c r="A4669">
        <v>2947556</v>
      </c>
      <c r="B4669" t="s">
        <v>526</v>
      </c>
      <c r="C4669" s="3">
        <v>52628</v>
      </c>
      <c r="D4669">
        <v>35533</v>
      </c>
      <c r="E4669" t="s">
        <v>54</v>
      </c>
    </row>
    <row r="4670" spans="1:5" hidden="1">
      <c r="A4670">
        <v>779641</v>
      </c>
      <c r="B4670" t="s">
        <v>525</v>
      </c>
      <c r="C4670" s="3">
        <v>52619</v>
      </c>
      <c r="D4670">
        <v>14999</v>
      </c>
      <c r="E4670" t="s">
        <v>474</v>
      </c>
    </row>
    <row r="4671" spans="1:5" hidden="1">
      <c r="A4671">
        <v>356752</v>
      </c>
      <c r="B4671" t="s">
        <v>524</v>
      </c>
      <c r="C4671" s="3">
        <v>52582</v>
      </c>
      <c r="D4671">
        <v>8183</v>
      </c>
      <c r="E4671" t="s">
        <v>474</v>
      </c>
    </row>
    <row r="4672" spans="1:5" hidden="1">
      <c r="A4672">
        <v>282048</v>
      </c>
      <c r="B4672" t="s">
        <v>523</v>
      </c>
      <c r="C4672" s="3">
        <v>52541</v>
      </c>
      <c r="D4672">
        <v>8129</v>
      </c>
      <c r="E4672" t="s">
        <v>139</v>
      </c>
    </row>
    <row r="4673" spans="1:5" hidden="1">
      <c r="A4673">
        <v>519874</v>
      </c>
      <c r="B4673" t="s">
        <v>522</v>
      </c>
      <c r="C4673" s="3">
        <v>52520</v>
      </c>
      <c r="D4673">
        <v>8681</v>
      </c>
      <c r="E4673" t="s">
        <v>56</v>
      </c>
    </row>
    <row r="4674" spans="1:5" hidden="1">
      <c r="A4674">
        <v>678258</v>
      </c>
      <c r="B4674" t="s">
        <v>521</v>
      </c>
      <c r="C4674" s="3">
        <v>52368</v>
      </c>
      <c r="D4674">
        <v>16477</v>
      </c>
      <c r="E4674" t="s">
        <v>136</v>
      </c>
    </row>
    <row r="4675" spans="1:5" hidden="1">
      <c r="A4675">
        <v>2610784</v>
      </c>
      <c r="B4675" t="s">
        <v>520</v>
      </c>
      <c r="C4675" s="3">
        <v>52310</v>
      </c>
      <c r="D4675">
        <v>34644</v>
      </c>
      <c r="E4675" t="s">
        <v>66</v>
      </c>
    </row>
    <row r="4676" spans="1:5" hidden="1">
      <c r="A4676">
        <v>3425725</v>
      </c>
      <c r="B4676" t="s">
        <v>519</v>
      </c>
      <c r="C4676" s="3">
        <v>52307</v>
      </c>
      <c r="D4676">
        <v>58199</v>
      </c>
      <c r="E4676" t="s">
        <v>60</v>
      </c>
    </row>
    <row r="4677" spans="1:5" hidden="1">
      <c r="A4677">
        <v>457</v>
      </c>
      <c r="B4677" t="s">
        <v>518</v>
      </c>
      <c r="C4677" s="3">
        <v>52223</v>
      </c>
      <c r="D4677">
        <v>10202</v>
      </c>
      <c r="E4677" t="s">
        <v>66</v>
      </c>
    </row>
    <row r="4678" spans="1:5" hidden="1">
      <c r="A4678">
        <v>979357</v>
      </c>
      <c r="B4678" t="s">
        <v>517</v>
      </c>
      <c r="C4678" s="3">
        <v>52160</v>
      </c>
      <c r="D4678">
        <v>19774</v>
      </c>
      <c r="E4678" t="s">
        <v>71</v>
      </c>
    </row>
    <row r="4679" spans="1:5" hidden="1">
      <c r="A4679">
        <v>697950</v>
      </c>
      <c r="B4679" t="s">
        <v>516</v>
      </c>
      <c r="C4679" s="3">
        <v>52058</v>
      </c>
      <c r="D4679">
        <v>24367</v>
      </c>
      <c r="E4679" t="s">
        <v>141</v>
      </c>
    </row>
    <row r="4680" spans="1:5" hidden="1">
      <c r="A4680">
        <v>2905761</v>
      </c>
      <c r="B4680" t="s">
        <v>515</v>
      </c>
      <c r="C4680" s="3">
        <v>52033</v>
      </c>
      <c r="D4680">
        <v>35261</v>
      </c>
      <c r="E4680" t="s">
        <v>56</v>
      </c>
    </row>
    <row r="4681" spans="1:5" hidden="1">
      <c r="A4681">
        <v>729570</v>
      </c>
      <c r="B4681" t="s">
        <v>514</v>
      </c>
      <c r="C4681" s="3">
        <v>52010</v>
      </c>
      <c r="D4681">
        <v>29999</v>
      </c>
      <c r="E4681" t="s">
        <v>275</v>
      </c>
    </row>
    <row r="4682" spans="1:5" hidden="1">
      <c r="A4682">
        <v>760939</v>
      </c>
      <c r="B4682" t="s">
        <v>513</v>
      </c>
      <c r="C4682" s="3">
        <v>51963</v>
      </c>
      <c r="D4682">
        <v>9070</v>
      </c>
      <c r="E4682" t="s">
        <v>79</v>
      </c>
    </row>
    <row r="4683" spans="1:5" hidden="1">
      <c r="A4683">
        <v>388557</v>
      </c>
      <c r="B4683" t="s">
        <v>512</v>
      </c>
      <c r="C4683" s="3">
        <v>51935</v>
      </c>
      <c r="D4683">
        <v>10641</v>
      </c>
      <c r="E4683" t="s">
        <v>43</v>
      </c>
    </row>
    <row r="4684" spans="1:5" hidden="1">
      <c r="A4684">
        <v>901451</v>
      </c>
      <c r="B4684" t="s">
        <v>511</v>
      </c>
      <c r="C4684" s="3">
        <v>51897</v>
      </c>
      <c r="D4684">
        <v>3158</v>
      </c>
      <c r="E4684" t="s">
        <v>141</v>
      </c>
    </row>
    <row r="4685" spans="1:5" hidden="1">
      <c r="A4685">
        <v>285553</v>
      </c>
      <c r="B4685" t="s">
        <v>429</v>
      </c>
      <c r="C4685" s="3">
        <v>51878</v>
      </c>
      <c r="D4685">
        <v>15749</v>
      </c>
      <c r="E4685" t="s">
        <v>118</v>
      </c>
    </row>
    <row r="4686" spans="1:5" hidden="1">
      <c r="A4686">
        <v>476472</v>
      </c>
      <c r="B4686" t="s">
        <v>510</v>
      </c>
      <c r="C4686" s="3">
        <v>51874</v>
      </c>
      <c r="D4686">
        <v>27969</v>
      </c>
      <c r="E4686" t="s">
        <v>76</v>
      </c>
    </row>
    <row r="4687" spans="1:5" hidden="1">
      <c r="A4687">
        <v>723756</v>
      </c>
      <c r="B4687" t="s">
        <v>509</v>
      </c>
      <c r="C4687" s="3">
        <v>51749</v>
      </c>
      <c r="D4687">
        <v>14636</v>
      </c>
      <c r="E4687" t="s">
        <v>52</v>
      </c>
    </row>
    <row r="4688" spans="1:5" hidden="1">
      <c r="A4688">
        <v>663450</v>
      </c>
      <c r="B4688" t="s">
        <v>508</v>
      </c>
      <c r="C4688" s="3">
        <v>51714</v>
      </c>
      <c r="D4688">
        <v>8885</v>
      </c>
      <c r="E4688" t="s">
        <v>71</v>
      </c>
    </row>
    <row r="4689" spans="1:5" hidden="1">
      <c r="A4689">
        <v>564856</v>
      </c>
      <c r="B4689" t="s">
        <v>507</v>
      </c>
      <c r="C4689" s="3">
        <v>51711</v>
      </c>
      <c r="D4689">
        <v>22039</v>
      </c>
      <c r="E4689" t="s">
        <v>60</v>
      </c>
    </row>
    <row r="4690" spans="1:5" hidden="1">
      <c r="A4690">
        <v>82350</v>
      </c>
      <c r="B4690" t="s">
        <v>506</v>
      </c>
      <c r="C4690" s="3">
        <v>51662</v>
      </c>
      <c r="D4690">
        <v>22835</v>
      </c>
      <c r="E4690" t="s">
        <v>175</v>
      </c>
    </row>
    <row r="4691" spans="1:5" hidden="1">
      <c r="A4691">
        <v>397858</v>
      </c>
      <c r="B4691" t="s">
        <v>505</v>
      </c>
      <c r="C4691" s="3">
        <v>51420</v>
      </c>
      <c r="D4691">
        <v>16908</v>
      </c>
      <c r="E4691" t="s">
        <v>68</v>
      </c>
    </row>
    <row r="4692" spans="1:5" hidden="1">
      <c r="A4692">
        <v>579319</v>
      </c>
      <c r="B4692" t="s">
        <v>504</v>
      </c>
      <c r="C4692" s="3">
        <v>51415</v>
      </c>
      <c r="D4692">
        <v>6584</v>
      </c>
      <c r="E4692" t="s">
        <v>76</v>
      </c>
    </row>
    <row r="4693" spans="1:5" hidden="1">
      <c r="A4693">
        <v>337247</v>
      </c>
      <c r="B4693" t="s">
        <v>503</v>
      </c>
      <c r="C4693" s="3">
        <v>51332</v>
      </c>
      <c r="D4693">
        <v>9104</v>
      </c>
      <c r="E4693" t="s">
        <v>47</v>
      </c>
    </row>
    <row r="4694" spans="1:5" hidden="1">
      <c r="A4694">
        <v>75651</v>
      </c>
      <c r="B4694" t="s">
        <v>502</v>
      </c>
      <c r="C4694" s="3">
        <v>51310</v>
      </c>
      <c r="D4694">
        <v>1993</v>
      </c>
      <c r="E4694" t="s">
        <v>43</v>
      </c>
    </row>
    <row r="4695" spans="1:5" hidden="1">
      <c r="A4695">
        <v>651354</v>
      </c>
      <c r="B4695" t="s">
        <v>501</v>
      </c>
      <c r="C4695" s="3">
        <v>51303</v>
      </c>
      <c r="D4695">
        <v>13413</v>
      </c>
      <c r="E4695" t="s">
        <v>52</v>
      </c>
    </row>
    <row r="4696" spans="1:5" hidden="1">
      <c r="A4696">
        <v>417710</v>
      </c>
      <c r="B4696" t="s">
        <v>500</v>
      </c>
      <c r="C4696" s="3">
        <v>51247</v>
      </c>
      <c r="D4696">
        <v>22355</v>
      </c>
      <c r="E4696" t="s">
        <v>139</v>
      </c>
    </row>
    <row r="4697" spans="1:5" hidden="1">
      <c r="A4697">
        <v>943273</v>
      </c>
      <c r="B4697" t="s">
        <v>499</v>
      </c>
      <c r="C4697" s="3">
        <v>51235</v>
      </c>
      <c r="D4697">
        <v>30889</v>
      </c>
      <c r="E4697" t="s">
        <v>76</v>
      </c>
    </row>
    <row r="4698" spans="1:5" hidden="1">
      <c r="A4698">
        <v>654047</v>
      </c>
      <c r="B4698" t="s">
        <v>498</v>
      </c>
      <c r="C4698" s="3">
        <v>51117</v>
      </c>
      <c r="D4698">
        <v>12893</v>
      </c>
      <c r="E4698" t="s">
        <v>474</v>
      </c>
    </row>
    <row r="4699" spans="1:5" hidden="1">
      <c r="A4699">
        <v>735049</v>
      </c>
      <c r="B4699" t="s">
        <v>497</v>
      </c>
      <c r="C4699" s="3">
        <v>51055</v>
      </c>
      <c r="D4699">
        <v>14926</v>
      </c>
      <c r="E4699" t="s">
        <v>474</v>
      </c>
    </row>
    <row r="4700" spans="1:5" hidden="1">
      <c r="A4700">
        <v>148920</v>
      </c>
      <c r="B4700" t="s">
        <v>496</v>
      </c>
      <c r="C4700" s="3">
        <v>51020</v>
      </c>
      <c r="D4700">
        <v>9865</v>
      </c>
      <c r="E4700" t="s">
        <v>76</v>
      </c>
    </row>
    <row r="4701" spans="1:5" hidden="1">
      <c r="A4701">
        <v>270353</v>
      </c>
      <c r="B4701" t="s">
        <v>495</v>
      </c>
      <c r="C4701" s="3">
        <v>50981</v>
      </c>
      <c r="D4701">
        <v>1391</v>
      </c>
      <c r="E4701" t="s">
        <v>66</v>
      </c>
    </row>
    <row r="4702" spans="1:5" hidden="1">
      <c r="A4702">
        <v>804150</v>
      </c>
      <c r="B4702" t="s">
        <v>494</v>
      </c>
      <c r="C4702" s="3">
        <v>50951</v>
      </c>
      <c r="D4702">
        <v>9747</v>
      </c>
      <c r="E4702" t="s">
        <v>66</v>
      </c>
    </row>
    <row r="4703" spans="1:5" hidden="1">
      <c r="A4703">
        <v>73956</v>
      </c>
      <c r="B4703" t="s">
        <v>429</v>
      </c>
      <c r="C4703" s="3">
        <v>50901</v>
      </c>
      <c r="D4703">
        <v>12422</v>
      </c>
      <c r="E4703" t="s">
        <v>52</v>
      </c>
    </row>
    <row r="4704" spans="1:5" hidden="1">
      <c r="A4704">
        <v>343257</v>
      </c>
      <c r="B4704" t="s">
        <v>493</v>
      </c>
      <c r="C4704" s="3">
        <v>50779</v>
      </c>
      <c r="D4704">
        <v>10208</v>
      </c>
      <c r="E4704" t="s">
        <v>66</v>
      </c>
    </row>
    <row r="4705" spans="1:5" hidden="1">
      <c r="A4705">
        <v>610539</v>
      </c>
      <c r="B4705" t="s">
        <v>492</v>
      </c>
      <c r="C4705" s="3">
        <v>50731</v>
      </c>
      <c r="D4705">
        <v>5686</v>
      </c>
      <c r="E4705" t="s">
        <v>79</v>
      </c>
    </row>
    <row r="4706" spans="1:5" hidden="1">
      <c r="A4706">
        <v>410944</v>
      </c>
      <c r="B4706" t="s">
        <v>491</v>
      </c>
      <c r="C4706" s="3">
        <v>50726</v>
      </c>
      <c r="D4706">
        <v>8758</v>
      </c>
      <c r="E4706" t="s">
        <v>47</v>
      </c>
    </row>
    <row r="4707" spans="1:5" hidden="1">
      <c r="A4707">
        <v>389376</v>
      </c>
      <c r="B4707" t="s">
        <v>490</v>
      </c>
      <c r="C4707" s="3">
        <v>50662</v>
      </c>
      <c r="D4707">
        <v>30395</v>
      </c>
      <c r="E4707" t="s">
        <v>43</v>
      </c>
    </row>
    <row r="4708" spans="1:5" hidden="1">
      <c r="A4708">
        <v>534073</v>
      </c>
      <c r="B4708" t="s">
        <v>489</v>
      </c>
      <c r="C4708" s="3">
        <v>50647</v>
      </c>
      <c r="D4708">
        <v>28463</v>
      </c>
      <c r="E4708" t="s">
        <v>76</v>
      </c>
    </row>
    <row r="4709" spans="1:5" hidden="1">
      <c r="A4709">
        <v>13251</v>
      </c>
      <c r="B4709" t="s">
        <v>488</v>
      </c>
      <c r="C4709" s="3">
        <v>50617</v>
      </c>
      <c r="D4709">
        <v>10185</v>
      </c>
      <c r="E4709" t="s">
        <v>66</v>
      </c>
    </row>
    <row r="4710" spans="1:5" hidden="1">
      <c r="A4710">
        <v>821643</v>
      </c>
      <c r="B4710" t="s">
        <v>114</v>
      </c>
      <c r="C4710" s="3">
        <v>50617</v>
      </c>
      <c r="D4710">
        <v>11343</v>
      </c>
      <c r="E4710" t="s">
        <v>47</v>
      </c>
    </row>
    <row r="4711" spans="1:5" hidden="1">
      <c r="A4711">
        <v>14977</v>
      </c>
      <c r="B4711" t="s">
        <v>487</v>
      </c>
      <c r="C4711" s="3">
        <v>50566</v>
      </c>
      <c r="D4711">
        <v>30291</v>
      </c>
      <c r="E4711" t="s">
        <v>141</v>
      </c>
    </row>
    <row r="4712" spans="1:5" hidden="1">
      <c r="A4712">
        <v>722227</v>
      </c>
      <c r="B4712" t="s">
        <v>486</v>
      </c>
      <c r="C4712" s="3">
        <v>50417</v>
      </c>
      <c r="D4712">
        <v>9502</v>
      </c>
      <c r="E4712" t="s">
        <v>325</v>
      </c>
    </row>
    <row r="4713" spans="1:5" hidden="1">
      <c r="A4713">
        <v>283157</v>
      </c>
      <c r="B4713" t="s">
        <v>485</v>
      </c>
      <c r="C4713" s="3">
        <v>50395</v>
      </c>
      <c r="D4713">
        <v>1401</v>
      </c>
      <c r="E4713" t="s">
        <v>66</v>
      </c>
    </row>
    <row r="4714" spans="1:5" hidden="1">
      <c r="A4714">
        <v>960551</v>
      </c>
      <c r="B4714" t="s">
        <v>484</v>
      </c>
      <c r="C4714" s="3">
        <v>50272</v>
      </c>
      <c r="D4714">
        <v>8207</v>
      </c>
      <c r="E4714" t="s">
        <v>66</v>
      </c>
    </row>
    <row r="4715" spans="1:5" hidden="1">
      <c r="A4715">
        <v>856458</v>
      </c>
      <c r="B4715" t="s">
        <v>483</v>
      </c>
      <c r="C4715" s="3">
        <v>50271</v>
      </c>
      <c r="D4715">
        <v>17813</v>
      </c>
      <c r="E4715" t="s">
        <v>136</v>
      </c>
    </row>
    <row r="4716" spans="1:5" hidden="1">
      <c r="A4716">
        <v>147651</v>
      </c>
      <c r="B4716" t="s">
        <v>482</v>
      </c>
      <c r="C4716" s="3">
        <v>50142</v>
      </c>
      <c r="D4716">
        <v>26416</v>
      </c>
      <c r="E4716" t="s">
        <v>68</v>
      </c>
    </row>
    <row r="4717" spans="1:5" hidden="1">
      <c r="A4717">
        <v>131717</v>
      </c>
      <c r="B4717" t="s">
        <v>119</v>
      </c>
      <c r="C4717" s="3">
        <v>50103</v>
      </c>
      <c r="D4717">
        <v>5838</v>
      </c>
      <c r="E4717" t="s">
        <v>139</v>
      </c>
    </row>
    <row r="4718" spans="1:5" hidden="1">
      <c r="A4718">
        <v>206950</v>
      </c>
      <c r="B4718" t="s">
        <v>241</v>
      </c>
      <c r="C4718" s="3">
        <v>49932</v>
      </c>
      <c r="D4718">
        <v>16788</v>
      </c>
      <c r="E4718" t="s">
        <v>52</v>
      </c>
    </row>
    <row r="4719" spans="1:5" hidden="1">
      <c r="A4719">
        <v>5412457</v>
      </c>
      <c r="B4719" t="s">
        <v>481</v>
      </c>
      <c r="C4719" s="3">
        <v>49870</v>
      </c>
      <c r="D4719">
        <v>59117</v>
      </c>
      <c r="E4719" t="s">
        <v>416</v>
      </c>
    </row>
    <row r="4720" spans="1:5" hidden="1">
      <c r="A4720">
        <v>352651</v>
      </c>
      <c r="B4720" t="s">
        <v>480</v>
      </c>
      <c r="C4720" s="3">
        <v>49856</v>
      </c>
      <c r="D4720">
        <v>25328</v>
      </c>
      <c r="E4720" t="s">
        <v>141</v>
      </c>
    </row>
    <row r="4721" spans="1:14" hidden="1">
      <c r="A4721">
        <v>578237</v>
      </c>
      <c r="B4721" t="s">
        <v>479</v>
      </c>
      <c r="C4721" s="3">
        <v>49791</v>
      </c>
      <c r="D4721">
        <v>22229</v>
      </c>
      <c r="E4721" t="s">
        <v>84</v>
      </c>
    </row>
    <row r="4722" spans="1:14" hidden="1">
      <c r="A4722">
        <v>911759</v>
      </c>
      <c r="B4722" t="s">
        <v>92</v>
      </c>
      <c r="C4722" s="3">
        <v>49707</v>
      </c>
      <c r="D4722">
        <v>9819</v>
      </c>
      <c r="E4722" t="s">
        <v>43</v>
      </c>
    </row>
    <row r="4723" spans="1:14" hidden="1">
      <c r="A4723">
        <v>388753</v>
      </c>
      <c r="B4723" t="s">
        <v>478</v>
      </c>
      <c r="C4723" s="3">
        <v>49690</v>
      </c>
      <c r="D4723">
        <v>10571</v>
      </c>
      <c r="E4723" t="s">
        <v>66</v>
      </c>
    </row>
    <row r="4724" spans="1:14" hidden="1">
      <c r="A4724">
        <v>102539</v>
      </c>
      <c r="B4724" t="s">
        <v>477</v>
      </c>
      <c r="C4724" s="3">
        <v>49568</v>
      </c>
      <c r="D4724">
        <v>920</v>
      </c>
      <c r="E4724" t="s">
        <v>45</v>
      </c>
      <c r="N4724" s="24" t="s">
        <v>192</v>
      </c>
    </row>
    <row r="4725" spans="1:14" hidden="1">
      <c r="A4725">
        <v>800479</v>
      </c>
      <c r="B4725" t="s">
        <v>476</v>
      </c>
      <c r="C4725" s="3">
        <v>49554</v>
      </c>
      <c r="D4725">
        <v>29061</v>
      </c>
      <c r="E4725" t="s">
        <v>34</v>
      </c>
    </row>
    <row r="4726" spans="1:14" hidden="1">
      <c r="A4726">
        <v>292850</v>
      </c>
      <c r="B4726" t="s">
        <v>475</v>
      </c>
      <c r="C4726" s="3">
        <v>49474</v>
      </c>
      <c r="D4726">
        <v>5076</v>
      </c>
      <c r="E4726" t="s">
        <v>474</v>
      </c>
    </row>
    <row r="4727" spans="1:14" hidden="1">
      <c r="A4727">
        <v>1945247</v>
      </c>
      <c r="B4727" t="s">
        <v>473</v>
      </c>
      <c r="C4727" s="3">
        <v>49442</v>
      </c>
      <c r="D4727">
        <v>33568</v>
      </c>
      <c r="E4727" t="s">
        <v>86</v>
      </c>
    </row>
    <row r="4728" spans="1:14" hidden="1">
      <c r="A4728">
        <v>1005851</v>
      </c>
      <c r="B4728" t="s">
        <v>472</v>
      </c>
      <c r="C4728" s="3">
        <v>49412</v>
      </c>
      <c r="D4728">
        <v>18820</v>
      </c>
      <c r="E4728" t="s">
        <v>43</v>
      </c>
    </row>
    <row r="4729" spans="1:14" hidden="1">
      <c r="A4729">
        <v>544951</v>
      </c>
      <c r="B4729" t="s">
        <v>471</v>
      </c>
      <c r="C4729" s="3">
        <v>49411</v>
      </c>
      <c r="D4729">
        <v>8725</v>
      </c>
      <c r="E4729" t="s">
        <v>197</v>
      </c>
    </row>
    <row r="4730" spans="1:14" hidden="1">
      <c r="A4730">
        <v>37341</v>
      </c>
      <c r="B4730" t="s">
        <v>470</v>
      </c>
      <c r="C4730" s="3">
        <v>49173</v>
      </c>
      <c r="D4730">
        <v>21085</v>
      </c>
      <c r="E4730" t="s">
        <v>145</v>
      </c>
    </row>
    <row r="4731" spans="1:14" hidden="1">
      <c r="A4731">
        <v>373272</v>
      </c>
      <c r="B4731" t="s">
        <v>469</v>
      </c>
      <c r="C4731" s="3">
        <v>49168</v>
      </c>
      <c r="D4731">
        <v>29430</v>
      </c>
      <c r="E4731" t="s">
        <v>86</v>
      </c>
    </row>
    <row r="4732" spans="1:14" hidden="1">
      <c r="A4732">
        <v>84046</v>
      </c>
      <c r="B4732" t="s">
        <v>468</v>
      </c>
      <c r="C4732" s="3">
        <v>49153</v>
      </c>
      <c r="D4732">
        <v>10123</v>
      </c>
      <c r="E4732" t="s">
        <v>47</v>
      </c>
    </row>
    <row r="4733" spans="1:14" hidden="1">
      <c r="A4733">
        <v>809070</v>
      </c>
      <c r="B4733" t="s">
        <v>467</v>
      </c>
      <c r="C4733" s="3">
        <v>49053</v>
      </c>
      <c r="D4733">
        <v>27716</v>
      </c>
      <c r="E4733" t="s">
        <v>336</v>
      </c>
    </row>
    <row r="4734" spans="1:14" hidden="1">
      <c r="A4734">
        <v>332756</v>
      </c>
      <c r="B4734" t="s">
        <v>466</v>
      </c>
      <c r="C4734" s="3">
        <v>48987</v>
      </c>
      <c r="D4734">
        <v>9812</v>
      </c>
      <c r="E4734" t="s">
        <v>43</v>
      </c>
    </row>
    <row r="4735" spans="1:14" hidden="1">
      <c r="A4735">
        <v>840354</v>
      </c>
      <c r="B4735" t="s">
        <v>465</v>
      </c>
      <c r="C4735" s="3">
        <v>48841</v>
      </c>
      <c r="D4735">
        <v>5278</v>
      </c>
      <c r="E4735" t="s">
        <v>66</v>
      </c>
    </row>
    <row r="4736" spans="1:14" hidden="1">
      <c r="A4736">
        <v>854548</v>
      </c>
      <c r="B4736" t="s">
        <v>464</v>
      </c>
      <c r="C4736" s="3">
        <v>48829</v>
      </c>
      <c r="D4736">
        <v>8871</v>
      </c>
      <c r="E4736" t="s">
        <v>106</v>
      </c>
    </row>
    <row r="4737" spans="1:5" hidden="1">
      <c r="A4737">
        <v>513920</v>
      </c>
      <c r="B4737" t="s">
        <v>463</v>
      </c>
      <c r="C4737" s="3">
        <v>48767</v>
      </c>
      <c r="D4737">
        <v>9860</v>
      </c>
      <c r="E4737" t="s">
        <v>76</v>
      </c>
    </row>
    <row r="4738" spans="1:5" hidden="1">
      <c r="A4738">
        <v>975452</v>
      </c>
      <c r="B4738" t="s">
        <v>462</v>
      </c>
      <c r="C4738" s="3">
        <v>48744</v>
      </c>
      <c r="D4738">
        <v>5150</v>
      </c>
      <c r="E4738" t="s">
        <v>66</v>
      </c>
    </row>
    <row r="4739" spans="1:5" hidden="1">
      <c r="A4739">
        <v>102333</v>
      </c>
      <c r="B4739" t="s">
        <v>461</v>
      </c>
      <c r="C4739" s="3">
        <v>48717</v>
      </c>
      <c r="D4739">
        <v>10074</v>
      </c>
      <c r="E4739" t="s">
        <v>79</v>
      </c>
    </row>
    <row r="4740" spans="1:5" hidden="1">
      <c r="A4740">
        <v>489249</v>
      </c>
      <c r="B4740" t="s">
        <v>460</v>
      </c>
      <c r="C4740" s="3">
        <v>48699</v>
      </c>
      <c r="D4740">
        <v>3805</v>
      </c>
      <c r="E4740" t="s">
        <v>45</v>
      </c>
    </row>
    <row r="4741" spans="1:5" hidden="1">
      <c r="A4741">
        <v>1474309</v>
      </c>
      <c r="B4741" t="s">
        <v>459</v>
      </c>
      <c r="C4741" s="3">
        <v>48528</v>
      </c>
      <c r="D4741">
        <v>32968</v>
      </c>
      <c r="E4741" t="s">
        <v>84</v>
      </c>
    </row>
    <row r="4742" spans="1:5" hidden="1">
      <c r="A4742">
        <v>550653</v>
      </c>
      <c r="B4742" t="s">
        <v>458</v>
      </c>
      <c r="C4742" s="3">
        <v>48433</v>
      </c>
      <c r="D4742">
        <v>25591</v>
      </c>
      <c r="E4742" t="s">
        <v>43</v>
      </c>
    </row>
    <row r="4743" spans="1:5" hidden="1">
      <c r="A4743">
        <v>923350</v>
      </c>
      <c r="B4743" t="s">
        <v>457</v>
      </c>
      <c r="C4743" s="3">
        <v>48325</v>
      </c>
      <c r="D4743">
        <v>4668</v>
      </c>
      <c r="E4743" t="s">
        <v>52</v>
      </c>
    </row>
    <row r="4744" spans="1:5" hidden="1">
      <c r="A4744">
        <v>243955</v>
      </c>
      <c r="B4744" t="s">
        <v>456</v>
      </c>
      <c r="C4744" s="3">
        <v>48306</v>
      </c>
      <c r="D4744">
        <v>2331</v>
      </c>
      <c r="E4744" t="s">
        <v>68</v>
      </c>
    </row>
    <row r="4745" spans="1:5" hidden="1">
      <c r="A4745">
        <v>972406</v>
      </c>
      <c r="B4745" t="s">
        <v>455</v>
      </c>
      <c r="C4745" s="3">
        <v>48297</v>
      </c>
      <c r="D4745">
        <v>18342</v>
      </c>
      <c r="E4745" t="s">
        <v>454</v>
      </c>
    </row>
    <row r="4746" spans="1:5" hidden="1">
      <c r="A4746">
        <v>940852</v>
      </c>
      <c r="B4746" t="s">
        <v>453</v>
      </c>
      <c r="C4746" s="3">
        <v>48287</v>
      </c>
      <c r="D4746">
        <v>9422</v>
      </c>
      <c r="E4746" t="s">
        <v>136</v>
      </c>
    </row>
    <row r="4747" spans="1:5" hidden="1">
      <c r="A4747">
        <v>205458</v>
      </c>
      <c r="B4747" t="s">
        <v>452</v>
      </c>
      <c r="C4747" s="3">
        <v>48226</v>
      </c>
      <c r="D4747">
        <v>16906</v>
      </c>
      <c r="E4747" t="s">
        <v>66</v>
      </c>
    </row>
    <row r="4748" spans="1:5" hidden="1">
      <c r="A4748">
        <v>108269</v>
      </c>
      <c r="B4748" t="s">
        <v>451</v>
      </c>
      <c r="C4748" s="3">
        <v>48180</v>
      </c>
      <c r="D4748">
        <v>3351</v>
      </c>
      <c r="E4748" t="s">
        <v>141</v>
      </c>
    </row>
    <row r="4749" spans="1:5" hidden="1">
      <c r="A4749">
        <v>432058</v>
      </c>
      <c r="B4749" t="s">
        <v>450</v>
      </c>
      <c r="C4749" s="3">
        <v>48148</v>
      </c>
      <c r="D4749">
        <v>17881</v>
      </c>
      <c r="E4749" t="s">
        <v>141</v>
      </c>
    </row>
    <row r="4750" spans="1:5" hidden="1">
      <c r="A4750">
        <v>311144</v>
      </c>
      <c r="B4750" t="s">
        <v>449</v>
      </c>
      <c r="C4750" s="3">
        <v>47833</v>
      </c>
      <c r="D4750">
        <v>16282</v>
      </c>
      <c r="E4750" t="s">
        <v>131</v>
      </c>
    </row>
    <row r="4751" spans="1:5" hidden="1">
      <c r="A4751">
        <v>272058</v>
      </c>
      <c r="B4751" t="s">
        <v>448</v>
      </c>
      <c r="C4751" s="3">
        <v>47823</v>
      </c>
      <c r="D4751">
        <v>17062</v>
      </c>
      <c r="E4751" t="s">
        <v>66</v>
      </c>
    </row>
    <row r="4752" spans="1:5" hidden="1">
      <c r="A4752">
        <v>656247</v>
      </c>
      <c r="B4752" t="s">
        <v>447</v>
      </c>
      <c r="C4752" s="3">
        <v>47727</v>
      </c>
      <c r="D4752">
        <v>25668</v>
      </c>
      <c r="E4752" t="s">
        <v>47</v>
      </c>
    </row>
    <row r="4753" spans="1:15" hidden="1">
      <c r="A4753">
        <v>351131</v>
      </c>
      <c r="B4753" t="s">
        <v>446</v>
      </c>
      <c r="C4753" s="3">
        <v>47677</v>
      </c>
      <c r="D4753">
        <v>5605</v>
      </c>
      <c r="E4753" t="s">
        <v>84</v>
      </c>
    </row>
    <row r="4754" spans="1:15" hidden="1">
      <c r="A4754">
        <v>14753</v>
      </c>
      <c r="B4754" t="s">
        <v>445</v>
      </c>
      <c r="C4754" s="3">
        <v>47661</v>
      </c>
      <c r="D4754">
        <v>18101</v>
      </c>
      <c r="E4754" t="s">
        <v>52</v>
      </c>
    </row>
    <row r="4755" spans="1:15" hidden="1">
      <c r="A4755">
        <v>353957</v>
      </c>
      <c r="B4755" t="s">
        <v>444</v>
      </c>
      <c r="C4755" s="3">
        <v>47407</v>
      </c>
      <c r="D4755">
        <v>4222</v>
      </c>
      <c r="E4755" t="s">
        <v>68</v>
      </c>
    </row>
    <row r="4756" spans="1:15" hidden="1">
      <c r="A4756">
        <v>136459</v>
      </c>
      <c r="B4756" t="s">
        <v>443</v>
      </c>
      <c r="C4756" s="3">
        <v>47281</v>
      </c>
      <c r="D4756">
        <v>10306</v>
      </c>
      <c r="E4756" t="s">
        <v>175</v>
      </c>
    </row>
    <row r="4757" spans="1:15" hidden="1">
      <c r="A4757">
        <v>472045</v>
      </c>
      <c r="B4757" t="s">
        <v>442</v>
      </c>
      <c r="C4757" s="3">
        <v>47262</v>
      </c>
      <c r="D4757">
        <v>966</v>
      </c>
      <c r="E4757" t="s">
        <v>47</v>
      </c>
      <c r="N4757" t="s">
        <v>192</v>
      </c>
    </row>
    <row r="4758" spans="1:15" hidden="1">
      <c r="A4758">
        <v>761347</v>
      </c>
      <c r="B4758" t="s">
        <v>441</v>
      </c>
      <c r="C4758" s="3">
        <v>47240</v>
      </c>
      <c r="D4758">
        <v>13029</v>
      </c>
      <c r="E4758" t="s">
        <v>145</v>
      </c>
    </row>
    <row r="4759" spans="1:15" hidden="1">
      <c r="A4759">
        <v>91950</v>
      </c>
      <c r="B4759" t="s">
        <v>440</v>
      </c>
      <c r="C4759" s="3">
        <v>47179</v>
      </c>
      <c r="D4759">
        <v>11133</v>
      </c>
      <c r="E4759" t="s">
        <v>118</v>
      </c>
    </row>
    <row r="4760" spans="1:15" hidden="1">
      <c r="A4760">
        <v>702966</v>
      </c>
      <c r="B4760" t="s">
        <v>439</v>
      </c>
      <c r="C4760" s="3">
        <v>47132</v>
      </c>
      <c r="D4760">
        <v>14404</v>
      </c>
      <c r="E4760" t="s">
        <v>141</v>
      </c>
    </row>
    <row r="4761" spans="1:15" hidden="1">
      <c r="A4761">
        <v>644057</v>
      </c>
      <c r="B4761" t="s">
        <v>438</v>
      </c>
      <c r="C4761" s="3">
        <v>47025</v>
      </c>
      <c r="D4761">
        <v>11527</v>
      </c>
      <c r="E4761" t="s">
        <v>68</v>
      </c>
    </row>
    <row r="4762" spans="1:15" hidden="1">
      <c r="A4762">
        <v>442057</v>
      </c>
      <c r="B4762" t="s">
        <v>437</v>
      </c>
      <c r="C4762" s="3">
        <v>47024</v>
      </c>
      <c r="D4762">
        <v>15254</v>
      </c>
      <c r="E4762" t="s">
        <v>52</v>
      </c>
    </row>
    <row r="4763" spans="1:15" hidden="1">
      <c r="A4763">
        <v>887854</v>
      </c>
      <c r="B4763" t="s">
        <v>436</v>
      </c>
      <c r="C4763" s="3">
        <v>46892</v>
      </c>
      <c r="D4763">
        <v>1612</v>
      </c>
      <c r="E4763" t="s">
        <v>71</v>
      </c>
    </row>
    <row r="4764" spans="1:15" hidden="1">
      <c r="A4764">
        <v>476342</v>
      </c>
      <c r="B4764" t="s">
        <v>435</v>
      </c>
      <c r="C4764" s="3">
        <v>46844</v>
      </c>
      <c r="D4764">
        <v>939</v>
      </c>
      <c r="E4764" t="s">
        <v>45</v>
      </c>
      <c r="N4764" t="s">
        <v>434</v>
      </c>
      <c r="O4764" s="27"/>
    </row>
    <row r="4765" spans="1:15" hidden="1">
      <c r="A4765">
        <v>839817</v>
      </c>
      <c r="B4765" t="s">
        <v>433</v>
      </c>
      <c r="C4765" s="3">
        <v>46761</v>
      </c>
      <c r="D4765">
        <v>288</v>
      </c>
      <c r="E4765" t="s">
        <v>139</v>
      </c>
      <c r="N4765" s="24" t="s">
        <v>192</v>
      </c>
    </row>
    <row r="4766" spans="1:15" hidden="1">
      <c r="A4766">
        <v>899156</v>
      </c>
      <c r="B4766" t="s">
        <v>432</v>
      </c>
      <c r="C4766" s="3">
        <v>46707</v>
      </c>
      <c r="D4766">
        <v>8864</v>
      </c>
      <c r="E4766" t="s">
        <v>66</v>
      </c>
    </row>
    <row r="4767" spans="1:15" hidden="1">
      <c r="A4767">
        <v>926650</v>
      </c>
      <c r="B4767" t="s">
        <v>431</v>
      </c>
      <c r="C4767" s="3">
        <v>46674</v>
      </c>
      <c r="D4767">
        <v>14069</v>
      </c>
      <c r="E4767" t="s">
        <v>43</v>
      </c>
    </row>
    <row r="4768" spans="1:15" hidden="1">
      <c r="A4768">
        <v>172251</v>
      </c>
      <c r="B4768" t="s">
        <v>430</v>
      </c>
      <c r="C4768" s="3">
        <v>46499</v>
      </c>
      <c r="D4768">
        <v>10969</v>
      </c>
      <c r="E4768" t="s">
        <v>66</v>
      </c>
    </row>
    <row r="4769" spans="1:15" hidden="1">
      <c r="A4769">
        <v>598132</v>
      </c>
      <c r="B4769" t="s">
        <v>429</v>
      </c>
      <c r="C4769" s="3">
        <v>46452</v>
      </c>
      <c r="D4769">
        <v>19680</v>
      </c>
      <c r="E4769" t="s">
        <v>79</v>
      </c>
    </row>
    <row r="4770" spans="1:15" hidden="1">
      <c r="A4770">
        <v>490179</v>
      </c>
      <c r="B4770" t="s">
        <v>428</v>
      </c>
      <c r="C4770" s="3">
        <v>46418</v>
      </c>
      <c r="D4770">
        <v>28611</v>
      </c>
      <c r="E4770" t="s">
        <v>45</v>
      </c>
    </row>
    <row r="4771" spans="1:15" hidden="1">
      <c r="A4771">
        <v>617538</v>
      </c>
      <c r="B4771" t="s">
        <v>427</v>
      </c>
      <c r="C4771" s="3">
        <v>46358</v>
      </c>
      <c r="D4771">
        <v>8492</v>
      </c>
      <c r="E4771" t="s">
        <v>45</v>
      </c>
    </row>
    <row r="4772" spans="1:15" hidden="1">
      <c r="A4772">
        <v>409265</v>
      </c>
      <c r="B4772" t="s">
        <v>426</v>
      </c>
      <c r="C4772" s="3">
        <v>46240</v>
      </c>
      <c r="D4772">
        <v>15460</v>
      </c>
      <c r="E4772" t="s">
        <v>141</v>
      </c>
    </row>
    <row r="4773" spans="1:15" hidden="1">
      <c r="A4773">
        <v>112556</v>
      </c>
      <c r="B4773" t="s">
        <v>425</v>
      </c>
      <c r="C4773" s="3">
        <v>46182</v>
      </c>
      <c r="D4773">
        <v>8858</v>
      </c>
      <c r="E4773" t="s">
        <v>66</v>
      </c>
    </row>
    <row r="4774" spans="1:15" hidden="1">
      <c r="A4774">
        <v>618777</v>
      </c>
      <c r="B4774" t="s">
        <v>424</v>
      </c>
      <c r="C4774" s="3">
        <v>46108</v>
      </c>
      <c r="D4774">
        <v>28652</v>
      </c>
      <c r="E4774" t="s">
        <v>68</v>
      </c>
    </row>
    <row r="4775" spans="1:15" hidden="1">
      <c r="A4775">
        <v>5336928</v>
      </c>
      <c r="B4775" t="s">
        <v>423</v>
      </c>
      <c r="C4775" s="3">
        <v>46105</v>
      </c>
      <c r="D4775">
        <v>59149</v>
      </c>
      <c r="E4775" t="s">
        <v>36</v>
      </c>
    </row>
    <row r="4776" spans="1:15" hidden="1">
      <c r="A4776">
        <v>771047</v>
      </c>
      <c r="B4776" t="s">
        <v>422</v>
      </c>
      <c r="C4776" s="3">
        <v>45999</v>
      </c>
      <c r="D4776">
        <v>931</v>
      </c>
      <c r="E4776" t="s">
        <v>45</v>
      </c>
      <c r="N4776" t="s">
        <v>192</v>
      </c>
      <c r="O4776" s="26"/>
    </row>
    <row r="4777" spans="1:15" hidden="1">
      <c r="A4777">
        <v>803265</v>
      </c>
      <c r="B4777" t="s">
        <v>421</v>
      </c>
      <c r="C4777" s="3">
        <v>45973</v>
      </c>
      <c r="D4777">
        <v>15442</v>
      </c>
      <c r="E4777" t="s">
        <v>141</v>
      </c>
    </row>
    <row r="4778" spans="1:15" hidden="1">
      <c r="A4778">
        <v>824242</v>
      </c>
      <c r="B4778" t="s">
        <v>420</v>
      </c>
      <c r="C4778" s="3">
        <v>45900</v>
      </c>
      <c r="D4778">
        <v>13774</v>
      </c>
      <c r="E4778" t="s">
        <v>47</v>
      </c>
    </row>
    <row r="4779" spans="1:15" hidden="1">
      <c r="A4779">
        <v>362043</v>
      </c>
      <c r="B4779" t="s">
        <v>419</v>
      </c>
      <c r="C4779" s="3">
        <v>45864</v>
      </c>
      <c r="D4779">
        <v>16094</v>
      </c>
      <c r="E4779" t="s">
        <v>47</v>
      </c>
    </row>
    <row r="4780" spans="1:15" hidden="1">
      <c r="A4780">
        <v>269759</v>
      </c>
      <c r="B4780" t="s">
        <v>418</v>
      </c>
      <c r="C4780" s="3">
        <v>45826</v>
      </c>
      <c r="D4780">
        <v>8845</v>
      </c>
      <c r="E4780" t="s">
        <v>66</v>
      </c>
    </row>
    <row r="4781" spans="1:15" hidden="1">
      <c r="A4781">
        <v>2605566</v>
      </c>
      <c r="B4781" t="s">
        <v>417</v>
      </c>
      <c r="C4781" s="3">
        <v>45697</v>
      </c>
      <c r="D4781">
        <v>34313</v>
      </c>
      <c r="E4781" t="s">
        <v>416</v>
      </c>
    </row>
    <row r="4782" spans="1:15" hidden="1">
      <c r="A4782">
        <v>876157</v>
      </c>
      <c r="B4782" t="s">
        <v>415</v>
      </c>
      <c r="C4782" s="3">
        <v>45674</v>
      </c>
      <c r="D4782">
        <v>14574</v>
      </c>
      <c r="E4782" t="s">
        <v>66</v>
      </c>
    </row>
    <row r="4783" spans="1:15" hidden="1">
      <c r="A4783">
        <v>418856</v>
      </c>
      <c r="B4783" t="s">
        <v>414</v>
      </c>
      <c r="C4783" s="3">
        <v>45664</v>
      </c>
      <c r="D4783">
        <v>8110</v>
      </c>
      <c r="E4783" t="s">
        <v>52</v>
      </c>
    </row>
    <row r="4784" spans="1:15" hidden="1">
      <c r="A4784">
        <v>411549</v>
      </c>
      <c r="B4784" t="s">
        <v>413</v>
      </c>
      <c r="C4784" s="3">
        <v>45610</v>
      </c>
      <c r="D4784">
        <v>16394</v>
      </c>
      <c r="E4784" t="s">
        <v>45</v>
      </c>
    </row>
    <row r="4785" spans="1:5" hidden="1">
      <c r="A4785">
        <v>1014451</v>
      </c>
      <c r="B4785" t="s">
        <v>412</v>
      </c>
      <c r="C4785" s="3">
        <v>45579</v>
      </c>
      <c r="D4785">
        <v>10647</v>
      </c>
      <c r="E4785" t="s">
        <v>43</v>
      </c>
    </row>
    <row r="4786" spans="1:5" hidden="1">
      <c r="A4786">
        <v>399357</v>
      </c>
      <c r="B4786" t="s">
        <v>411</v>
      </c>
      <c r="C4786" s="3">
        <v>45503</v>
      </c>
      <c r="D4786">
        <v>11261</v>
      </c>
      <c r="E4786" t="s">
        <v>129</v>
      </c>
    </row>
    <row r="4787" spans="1:5" hidden="1">
      <c r="A4787">
        <v>503547</v>
      </c>
      <c r="B4787" t="s">
        <v>410</v>
      </c>
      <c r="C4787" s="3">
        <v>45468</v>
      </c>
      <c r="D4787">
        <v>1829</v>
      </c>
      <c r="E4787" t="s">
        <v>41</v>
      </c>
    </row>
    <row r="4788" spans="1:5" hidden="1">
      <c r="A4788">
        <v>755421</v>
      </c>
      <c r="B4788" t="s">
        <v>409</v>
      </c>
      <c r="C4788" s="3">
        <v>45314</v>
      </c>
      <c r="D4788">
        <v>8672</v>
      </c>
      <c r="E4788" t="s">
        <v>325</v>
      </c>
    </row>
    <row r="4789" spans="1:5" hidden="1">
      <c r="A4789">
        <v>5342974</v>
      </c>
      <c r="B4789" t="s">
        <v>408</v>
      </c>
      <c r="C4789" s="3">
        <v>45298</v>
      </c>
      <c r="D4789">
        <v>59154</v>
      </c>
      <c r="E4789" t="s">
        <v>36</v>
      </c>
    </row>
    <row r="4790" spans="1:5" hidden="1">
      <c r="A4790">
        <v>764151</v>
      </c>
      <c r="B4790" t="s">
        <v>407</v>
      </c>
      <c r="C4790" s="3">
        <v>45053</v>
      </c>
      <c r="D4790">
        <v>21807</v>
      </c>
      <c r="E4790" t="s">
        <v>141</v>
      </c>
    </row>
    <row r="4791" spans="1:5" hidden="1">
      <c r="A4791">
        <v>767152</v>
      </c>
      <c r="B4791" t="s">
        <v>406</v>
      </c>
      <c r="C4791" s="3">
        <v>44963</v>
      </c>
      <c r="D4791">
        <v>3149</v>
      </c>
      <c r="E4791" t="s">
        <v>141</v>
      </c>
    </row>
    <row r="4792" spans="1:5" hidden="1">
      <c r="A4792">
        <v>559179</v>
      </c>
      <c r="B4792" t="s">
        <v>405</v>
      </c>
      <c r="C4792" s="3">
        <v>44957</v>
      </c>
      <c r="D4792">
        <v>28663</v>
      </c>
      <c r="E4792" t="s">
        <v>76</v>
      </c>
    </row>
    <row r="4793" spans="1:5" hidden="1">
      <c r="A4793">
        <v>382256</v>
      </c>
      <c r="B4793" t="s">
        <v>404</v>
      </c>
      <c r="C4793" s="3">
        <v>44862</v>
      </c>
      <c r="D4793">
        <v>5478</v>
      </c>
      <c r="E4793" t="s">
        <v>43</v>
      </c>
    </row>
    <row r="4794" spans="1:5" hidden="1">
      <c r="A4794">
        <v>995955</v>
      </c>
      <c r="B4794" t="s">
        <v>403</v>
      </c>
      <c r="C4794" s="3">
        <v>44790</v>
      </c>
      <c r="D4794">
        <v>18892</v>
      </c>
      <c r="E4794" t="s">
        <v>141</v>
      </c>
    </row>
    <row r="4795" spans="1:5" hidden="1">
      <c r="A4795">
        <v>182353</v>
      </c>
      <c r="B4795" t="s">
        <v>402</v>
      </c>
      <c r="C4795" s="3">
        <v>44766</v>
      </c>
      <c r="D4795">
        <v>13710</v>
      </c>
      <c r="E4795" t="s">
        <v>52</v>
      </c>
    </row>
    <row r="4796" spans="1:5" hidden="1">
      <c r="A4796">
        <v>47256</v>
      </c>
      <c r="B4796" t="s">
        <v>401</v>
      </c>
      <c r="C4796" s="3">
        <v>44642</v>
      </c>
      <c r="D4796">
        <v>27053</v>
      </c>
      <c r="E4796" t="s">
        <v>145</v>
      </c>
    </row>
    <row r="4797" spans="1:5" hidden="1">
      <c r="A4797">
        <v>92144</v>
      </c>
      <c r="B4797" t="s">
        <v>102</v>
      </c>
      <c r="C4797" s="3">
        <v>44617</v>
      </c>
      <c r="D4797">
        <v>17551</v>
      </c>
      <c r="E4797" t="s">
        <v>47</v>
      </c>
    </row>
    <row r="4798" spans="1:5" hidden="1">
      <c r="A4798">
        <v>328058</v>
      </c>
      <c r="B4798" t="s">
        <v>400</v>
      </c>
      <c r="C4798" s="3">
        <v>44608</v>
      </c>
      <c r="D4798">
        <v>4209</v>
      </c>
      <c r="E4798" t="s">
        <v>68</v>
      </c>
    </row>
    <row r="4799" spans="1:5" hidden="1">
      <c r="A4799">
        <v>324229</v>
      </c>
      <c r="B4799" t="s">
        <v>399</v>
      </c>
      <c r="C4799" s="3">
        <v>44500</v>
      </c>
      <c r="D4799">
        <v>8397</v>
      </c>
      <c r="E4799" t="s">
        <v>76</v>
      </c>
    </row>
    <row r="4800" spans="1:5" hidden="1">
      <c r="A4800">
        <v>918356</v>
      </c>
      <c r="B4800" t="s">
        <v>398</v>
      </c>
      <c r="C4800" s="3">
        <v>44292</v>
      </c>
      <c r="D4800">
        <v>18719</v>
      </c>
      <c r="E4800" t="s">
        <v>66</v>
      </c>
    </row>
    <row r="4801" spans="1:5" hidden="1">
      <c r="A4801">
        <v>724940</v>
      </c>
      <c r="B4801" t="s">
        <v>397</v>
      </c>
      <c r="C4801" s="3">
        <v>44116</v>
      </c>
      <c r="D4801">
        <v>10469</v>
      </c>
      <c r="E4801" t="s">
        <v>45</v>
      </c>
    </row>
    <row r="4802" spans="1:5" hidden="1">
      <c r="A4802">
        <v>1017854</v>
      </c>
      <c r="B4802" t="s">
        <v>396</v>
      </c>
      <c r="C4802" s="3">
        <v>44098</v>
      </c>
      <c r="D4802">
        <v>17629</v>
      </c>
      <c r="E4802" t="s">
        <v>52</v>
      </c>
    </row>
    <row r="4803" spans="1:5" hidden="1">
      <c r="A4803">
        <v>5230790</v>
      </c>
      <c r="B4803" t="s">
        <v>395</v>
      </c>
      <c r="C4803" s="3">
        <v>44062</v>
      </c>
      <c r="D4803">
        <v>59157</v>
      </c>
      <c r="E4803" t="s">
        <v>34</v>
      </c>
    </row>
    <row r="4804" spans="1:5" hidden="1">
      <c r="A4804">
        <v>252256</v>
      </c>
      <c r="B4804" t="s">
        <v>394</v>
      </c>
      <c r="C4804" s="3">
        <v>43919</v>
      </c>
      <c r="D4804">
        <v>21809</v>
      </c>
      <c r="E4804" t="s">
        <v>43</v>
      </c>
    </row>
    <row r="4805" spans="1:5" hidden="1">
      <c r="A4805">
        <v>885579</v>
      </c>
      <c r="B4805" t="s">
        <v>393</v>
      </c>
      <c r="C4805" s="3">
        <v>43906</v>
      </c>
      <c r="D4805">
        <v>33802</v>
      </c>
      <c r="E4805" t="s">
        <v>86</v>
      </c>
    </row>
    <row r="4806" spans="1:5" hidden="1">
      <c r="A4806">
        <v>2724766</v>
      </c>
      <c r="B4806" t="s">
        <v>392</v>
      </c>
      <c r="C4806" s="3">
        <v>43869</v>
      </c>
      <c r="D4806">
        <v>35094</v>
      </c>
      <c r="E4806" t="s">
        <v>71</v>
      </c>
    </row>
    <row r="4807" spans="1:5" hidden="1">
      <c r="A4807">
        <v>809678</v>
      </c>
      <c r="B4807" t="s">
        <v>391</v>
      </c>
      <c r="C4807" s="3">
        <v>43868</v>
      </c>
      <c r="D4807">
        <v>31109</v>
      </c>
      <c r="E4807" t="s">
        <v>390</v>
      </c>
    </row>
    <row r="4808" spans="1:5" hidden="1">
      <c r="A4808">
        <v>498456</v>
      </c>
      <c r="B4808" t="s">
        <v>75</v>
      </c>
      <c r="C4808" s="3">
        <v>43851</v>
      </c>
      <c r="D4808">
        <v>10704</v>
      </c>
      <c r="E4808" t="s">
        <v>141</v>
      </c>
    </row>
    <row r="4809" spans="1:5" hidden="1">
      <c r="A4809">
        <v>419947</v>
      </c>
      <c r="B4809" t="s">
        <v>389</v>
      </c>
      <c r="C4809" s="3">
        <v>43840</v>
      </c>
      <c r="D4809">
        <v>9274</v>
      </c>
      <c r="E4809" t="s">
        <v>45</v>
      </c>
    </row>
    <row r="4810" spans="1:5" hidden="1">
      <c r="A4810">
        <v>99853</v>
      </c>
      <c r="B4810" t="s">
        <v>75</v>
      </c>
      <c r="C4810" s="3">
        <v>43617</v>
      </c>
      <c r="D4810">
        <v>9879</v>
      </c>
      <c r="E4810" t="s">
        <v>68</v>
      </c>
    </row>
    <row r="4811" spans="1:5" hidden="1">
      <c r="A4811">
        <v>339876</v>
      </c>
      <c r="B4811" t="s">
        <v>143</v>
      </c>
      <c r="C4811" s="3">
        <v>43503</v>
      </c>
      <c r="D4811">
        <v>29646</v>
      </c>
      <c r="E4811" t="s">
        <v>106</v>
      </c>
    </row>
    <row r="4812" spans="1:5" hidden="1">
      <c r="A4812">
        <v>146056</v>
      </c>
      <c r="B4812" t="s">
        <v>388</v>
      </c>
      <c r="C4812" s="3">
        <v>43346</v>
      </c>
      <c r="D4812">
        <v>4051</v>
      </c>
      <c r="E4812" t="s">
        <v>68</v>
      </c>
    </row>
    <row r="4813" spans="1:5" hidden="1">
      <c r="A4813">
        <v>750444</v>
      </c>
      <c r="B4813" t="s">
        <v>387</v>
      </c>
      <c r="C4813" s="3">
        <v>43308</v>
      </c>
      <c r="D4813">
        <v>1556</v>
      </c>
      <c r="E4813" t="s">
        <v>47</v>
      </c>
    </row>
    <row r="4814" spans="1:5" hidden="1">
      <c r="A4814">
        <v>375650</v>
      </c>
      <c r="B4814" t="s">
        <v>386</v>
      </c>
      <c r="C4814" s="3">
        <v>43159</v>
      </c>
      <c r="D4814">
        <v>3336</v>
      </c>
      <c r="E4814" t="s">
        <v>141</v>
      </c>
    </row>
    <row r="4815" spans="1:5" hidden="1">
      <c r="A4815">
        <v>3394380</v>
      </c>
      <c r="B4815" t="s">
        <v>385</v>
      </c>
      <c r="C4815" s="3">
        <v>42943</v>
      </c>
      <c r="D4815">
        <v>57974</v>
      </c>
      <c r="E4815" t="s">
        <v>384</v>
      </c>
    </row>
    <row r="4816" spans="1:5" hidden="1">
      <c r="A4816">
        <v>617341</v>
      </c>
      <c r="B4816" t="s">
        <v>383</v>
      </c>
      <c r="C4816" s="3">
        <v>42925</v>
      </c>
      <c r="D4816">
        <v>16432</v>
      </c>
      <c r="E4816" t="s">
        <v>47</v>
      </c>
    </row>
    <row r="4817" spans="1:15" hidden="1">
      <c r="A4817">
        <v>799359</v>
      </c>
      <c r="B4817" t="s">
        <v>382</v>
      </c>
      <c r="C4817" s="3">
        <v>42872</v>
      </c>
      <c r="D4817">
        <v>1386</v>
      </c>
      <c r="E4817" t="s">
        <v>66</v>
      </c>
    </row>
    <row r="4818" spans="1:15" hidden="1">
      <c r="A4818">
        <v>1004256</v>
      </c>
      <c r="B4818" t="s">
        <v>381</v>
      </c>
      <c r="C4818" s="3">
        <v>42811</v>
      </c>
      <c r="D4818">
        <v>16110</v>
      </c>
      <c r="E4818" t="s">
        <v>43</v>
      </c>
    </row>
    <row r="4819" spans="1:15" hidden="1">
      <c r="A4819">
        <v>128258</v>
      </c>
      <c r="B4819" t="s">
        <v>380</v>
      </c>
      <c r="C4819" s="3">
        <v>42680</v>
      </c>
      <c r="D4819">
        <v>492</v>
      </c>
      <c r="E4819" t="s">
        <v>118</v>
      </c>
      <c r="N4819" s="24" t="s">
        <v>192</v>
      </c>
      <c r="O4819" s="25" t="s">
        <v>379</v>
      </c>
    </row>
    <row r="4820" spans="1:15" hidden="1">
      <c r="A4820">
        <v>225241</v>
      </c>
      <c r="B4820" t="s">
        <v>378</v>
      </c>
      <c r="C4820" s="3">
        <v>42599</v>
      </c>
      <c r="D4820">
        <v>14061</v>
      </c>
      <c r="E4820" t="s">
        <v>41</v>
      </c>
    </row>
    <row r="4821" spans="1:15" hidden="1">
      <c r="A4821">
        <v>370833</v>
      </c>
      <c r="B4821" t="s">
        <v>377</v>
      </c>
      <c r="C4821" s="3">
        <v>42345</v>
      </c>
      <c r="D4821">
        <v>16584</v>
      </c>
      <c r="E4821" t="s">
        <v>79</v>
      </c>
    </row>
    <row r="4822" spans="1:15" hidden="1">
      <c r="A4822">
        <v>694771</v>
      </c>
      <c r="B4822" t="s">
        <v>119</v>
      </c>
      <c r="C4822" s="3">
        <v>42196</v>
      </c>
      <c r="D4822">
        <v>6156</v>
      </c>
      <c r="E4822" t="s">
        <v>56</v>
      </c>
    </row>
    <row r="4823" spans="1:15" hidden="1">
      <c r="A4823">
        <v>184759</v>
      </c>
      <c r="B4823" t="s">
        <v>376</v>
      </c>
      <c r="C4823" s="3">
        <v>42172</v>
      </c>
      <c r="D4823">
        <v>2308</v>
      </c>
      <c r="E4823" t="s">
        <v>68</v>
      </c>
    </row>
    <row r="4824" spans="1:15" hidden="1">
      <c r="A4824">
        <v>808345</v>
      </c>
      <c r="B4824" t="s">
        <v>375</v>
      </c>
      <c r="C4824" s="3">
        <v>42056</v>
      </c>
      <c r="D4824">
        <v>5820</v>
      </c>
      <c r="E4824" t="s">
        <v>47</v>
      </c>
    </row>
    <row r="4825" spans="1:15" hidden="1">
      <c r="A4825">
        <v>582878</v>
      </c>
      <c r="B4825" t="s">
        <v>374</v>
      </c>
      <c r="C4825" s="3">
        <v>41997</v>
      </c>
      <c r="D4825">
        <v>31774</v>
      </c>
      <c r="E4825" t="s">
        <v>275</v>
      </c>
    </row>
    <row r="4826" spans="1:15" hidden="1">
      <c r="A4826">
        <v>736158</v>
      </c>
      <c r="B4826" t="s">
        <v>373</v>
      </c>
      <c r="C4826" s="3">
        <v>41869</v>
      </c>
      <c r="D4826">
        <v>17205</v>
      </c>
      <c r="E4826" t="s">
        <v>43</v>
      </c>
    </row>
    <row r="4827" spans="1:15" hidden="1">
      <c r="A4827">
        <v>775241</v>
      </c>
      <c r="B4827" t="s">
        <v>372</v>
      </c>
      <c r="C4827" s="3">
        <v>41810</v>
      </c>
      <c r="D4827">
        <v>19230</v>
      </c>
      <c r="E4827" t="s">
        <v>45</v>
      </c>
    </row>
    <row r="4828" spans="1:15" hidden="1">
      <c r="A4828">
        <v>227656</v>
      </c>
      <c r="B4828" t="s">
        <v>371</v>
      </c>
      <c r="C4828" s="3">
        <v>41730</v>
      </c>
      <c r="D4828">
        <v>9189</v>
      </c>
      <c r="E4828" t="s">
        <v>175</v>
      </c>
    </row>
    <row r="4829" spans="1:15" hidden="1">
      <c r="A4829">
        <v>753052</v>
      </c>
      <c r="B4829" t="s">
        <v>370</v>
      </c>
      <c r="C4829" s="3">
        <v>41729</v>
      </c>
      <c r="D4829">
        <v>8594</v>
      </c>
      <c r="E4829" t="s">
        <v>71</v>
      </c>
    </row>
    <row r="4830" spans="1:15" hidden="1">
      <c r="A4830">
        <v>753856</v>
      </c>
      <c r="B4830" t="s">
        <v>369</v>
      </c>
      <c r="C4830" s="3">
        <v>41662</v>
      </c>
      <c r="D4830">
        <v>11891</v>
      </c>
      <c r="E4830" t="s">
        <v>141</v>
      </c>
    </row>
    <row r="4831" spans="1:15" hidden="1">
      <c r="A4831">
        <v>813059</v>
      </c>
      <c r="B4831" t="s">
        <v>368</v>
      </c>
      <c r="C4831" s="3">
        <v>41607</v>
      </c>
      <c r="D4831">
        <v>9128</v>
      </c>
      <c r="E4831" t="s">
        <v>136</v>
      </c>
    </row>
    <row r="4832" spans="1:15" hidden="1">
      <c r="A4832">
        <v>3335301</v>
      </c>
      <c r="B4832" t="s">
        <v>367</v>
      </c>
      <c r="C4832" s="3">
        <v>41504</v>
      </c>
      <c r="D4832">
        <v>58172</v>
      </c>
      <c r="E4832" t="s">
        <v>139</v>
      </c>
    </row>
    <row r="4833" spans="1:5" hidden="1">
      <c r="A4833">
        <v>843476</v>
      </c>
      <c r="B4833" t="s">
        <v>366</v>
      </c>
      <c r="C4833" s="3">
        <v>41344</v>
      </c>
      <c r="D4833">
        <v>30067</v>
      </c>
      <c r="E4833" t="s">
        <v>47</v>
      </c>
    </row>
    <row r="4834" spans="1:5" hidden="1">
      <c r="A4834">
        <v>701857</v>
      </c>
      <c r="B4834" t="s">
        <v>365</v>
      </c>
      <c r="C4834" s="3">
        <v>41287</v>
      </c>
      <c r="D4834">
        <v>10352</v>
      </c>
      <c r="E4834" t="s">
        <v>141</v>
      </c>
    </row>
    <row r="4835" spans="1:5" hidden="1">
      <c r="A4835">
        <v>316934</v>
      </c>
      <c r="B4835" t="s">
        <v>364</v>
      </c>
      <c r="C4835" s="3">
        <v>41280</v>
      </c>
      <c r="D4835">
        <v>12121</v>
      </c>
      <c r="E4835" t="s">
        <v>45</v>
      </c>
    </row>
    <row r="4836" spans="1:5" hidden="1">
      <c r="A4836">
        <v>305059</v>
      </c>
      <c r="B4836" t="s">
        <v>363</v>
      </c>
      <c r="C4836" s="3">
        <v>41255</v>
      </c>
      <c r="D4836">
        <v>11175</v>
      </c>
      <c r="E4836" t="s">
        <v>141</v>
      </c>
    </row>
    <row r="4837" spans="1:5" hidden="1">
      <c r="A4837">
        <v>359744</v>
      </c>
      <c r="B4837" t="s">
        <v>362</v>
      </c>
      <c r="C4837" s="3">
        <v>41214</v>
      </c>
      <c r="D4837">
        <v>8519</v>
      </c>
      <c r="E4837" t="s">
        <v>47</v>
      </c>
    </row>
    <row r="4838" spans="1:5" hidden="1">
      <c r="A4838">
        <v>412452</v>
      </c>
      <c r="B4838" t="s">
        <v>361</v>
      </c>
      <c r="C4838" s="3">
        <v>41186</v>
      </c>
      <c r="D4838">
        <v>4217</v>
      </c>
      <c r="E4838" t="s">
        <v>68</v>
      </c>
    </row>
    <row r="4839" spans="1:5" hidden="1">
      <c r="A4839">
        <v>197254</v>
      </c>
      <c r="B4839" t="s">
        <v>360</v>
      </c>
      <c r="C4839" s="3">
        <v>41186</v>
      </c>
      <c r="D4839">
        <v>4774</v>
      </c>
      <c r="E4839" t="s">
        <v>52</v>
      </c>
    </row>
    <row r="4840" spans="1:5" hidden="1">
      <c r="A4840">
        <v>643274</v>
      </c>
      <c r="B4840" t="s">
        <v>359</v>
      </c>
      <c r="C4840" s="3">
        <v>41091</v>
      </c>
      <c r="D4840">
        <v>27847</v>
      </c>
      <c r="E4840" t="s">
        <v>76</v>
      </c>
    </row>
    <row r="4841" spans="1:5" hidden="1">
      <c r="A4841">
        <v>375379</v>
      </c>
      <c r="B4841" t="s">
        <v>358</v>
      </c>
      <c r="C4841" s="3">
        <v>41042</v>
      </c>
      <c r="D4841">
        <v>29449</v>
      </c>
      <c r="E4841" t="s">
        <v>45</v>
      </c>
    </row>
    <row r="4842" spans="1:5" hidden="1">
      <c r="A4842">
        <v>3203996</v>
      </c>
      <c r="B4842" t="s">
        <v>357</v>
      </c>
      <c r="C4842" s="3">
        <v>41041</v>
      </c>
      <c r="D4842">
        <v>57611</v>
      </c>
      <c r="E4842" t="s">
        <v>45</v>
      </c>
    </row>
    <row r="4843" spans="1:5" hidden="1">
      <c r="A4843">
        <v>242</v>
      </c>
      <c r="B4843" t="s">
        <v>356</v>
      </c>
      <c r="C4843" s="3">
        <v>40945</v>
      </c>
      <c r="D4843">
        <v>3850</v>
      </c>
      <c r="E4843" t="s">
        <v>45</v>
      </c>
    </row>
    <row r="4844" spans="1:5" hidden="1">
      <c r="A4844">
        <v>713047</v>
      </c>
      <c r="B4844" t="s">
        <v>355</v>
      </c>
      <c r="C4844" s="3">
        <v>40939</v>
      </c>
      <c r="D4844">
        <v>20769</v>
      </c>
      <c r="E4844" t="s">
        <v>45</v>
      </c>
    </row>
    <row r="4845" spans="1:5" hidden="1">
      <c r="A4845">
        <v>444677</v>
      </c>
      <c r="B4845" t="s">
        <v>354</v>
      </c>
      <c r="C4845" s="3">
        <v>40793</v>
      </c>
      <c r="D4845">
        <v>27897</v>
      </c>
      <c r="E4845" t="s">
        <v>34</v>
      </c>
    </row>
    <row r="4846" spans="1:5" hidden="1">
      <c r="A4846">
        <v>861153</v>
      </c>
      <c r="B4846" t="s">
        <v>353</v>
      </c>
      <c r="C4846" s="3">
        <v>40712</v>
      </c>
      <c r="D4846">
        <v>17403</v>
      </c>
      <c r="E4846" t="s">
        <v>52</v>
      </c>
    </row>
    <row r="4847" spans="1:5" hidden="1">
      <c r="A4847">
        <v>1013744</v>
      </c>
      <c r="B4847" t="s">
        <v>285</v>
      </c>
      <c r="C4847" s="3">
        <v>40703</v>
      </c>
      <c r="D4847">
        <v>16363</v>
      </c>
      <c r="E4847" t="s">
        <v>47</v>
      </c>
    </row>
    <row r="4848" spans="1:5" hidden="1">
      <c r="A4848">
        <v>668053</v>
      </c>
      <c r="B4848" t="s">
        <v>352</v>
      </c>
      <c r="C4848" s="3">
        <v>40601</v>
      </c>
      <c r="D4848">
        <v>3934</v>
      </c>
      <c r="E4848" t="s">
        <v>136</v>
      </c>
    </row>
    <row r="4849" spans="1:14" hidden="1">
      <c r="A4849">
        <v>540850</v>
      </c>
      <c r="B4849" t="s">
        <v>351</v>
      </c>
      <c r="C4849" s="3">
        <v>40564</v>
      </c>
      <c r="D4849">
        <v>12139</v>
      </c>
      <c r="E4849" t="s">
        <v>52</v>
      </c>
    </row>
    <row r="4850" spans="1:14" hidden="1">
      <c r="A4850">
        <v>3219269</v>
      </c>
      <c r="B4850" t="s">
        <v>350</v>
      </c>
      <c r="C4850" s="3">
        <v>40502</v>
      </c>
      <c r="D4850">
        <v>57470</v>
      </c>
      <c r="E4850" t="s">
        <v>349</v>
      </c>
    </row>
    <row r="4851" spans="1:14" hidden="1">
      <c r="A4851">
        <v>207041</v>
      </c>
      <c r="B4851" t="s">
        <v>348</v>
      </c>
      <c r="C4851" s="3">
        <v>40432</v>
      </c>
      <c r="D4851">
        <v>3770</v>
      </c>
      <c r="E4851" t="s">
        <v>45</v>
      </c>
    </row>
    <row r="4852" spans="1:14" hidden="1">
      <c r="A4852">
        <v>472148</v>
      </c>
      <c r="B4852" t="s">
        <v>347</v>
      </c>
      <c r="C4852" s="3">
        <v>40390</v>
      </c>
      <c r="D4852">
        <v>10809</v>
      </c>
      <c r="E4852" t="s">
        <v>45</v>
      </c>
    </row>
    <row r="4853" spans="1:14" hidden="1">
      <c r="A4853">
        <v>678052</v>
      </c>
      <c r="B4853" t="s">
        <v>346</v>
      </c>
      <c r="C4853" s="3">
        <v>40384</v>
      </c>
      <c r="D4853">
        <v>18942</v>
      </c>
      <c r="E4853" t="s">
        <v>141</v>
      </c>
    </row>
    <row r="4854" spans="1:14" hidden="1">
      <c r="A4854">
        <v>973252</v>
      </c>
      <c r="B4854" t="s">
        <v>345</v>
      </c>
      <c r="C4854" s="3">
        <v>40299</v>
      </c>
      <c r="D4854">
        <v>12865</v>
      </c>
      <c r="E4854" t="s">
        <v>52</v>
      </c>
    </row>
    <row r="4855" spans="1:14" hidden="1">
      <c r="A4855">
        <v>670654</v>
      </c>
      <c r="B4855" t="s">
        <v>344</v>
      </c>
      <c r="C4855" s="3">
        <v>40267</v>
      </c>
      <c r="D4855">
        <v>20657</v>
      </c>
      <c r="E4855" t="s">
        <v>60</v>
      </c>
    </row>
    <row r="4856" spans="1:14" hidden="1">
      <c r="A4856">
        <v>37659</v>
      </c>
      <c r="B4856" t="s">
        <v>343</v>
      </c>
      <c r="C4856" s="3">
        <v>40264</v>
      </c>
      <c r="D4856">
        <v>12758</v>
      </c>
      <c r="E4856" t="s">
        <v>68</v>
      </c>
    </row>
    <row r="4857" spans="1:14" hidden="1">
      <c r="A4857">
        <v>471057</v>
      </c>
      <c r="B4857" t="s">
        <v>342</v>
      </c>
      <c r="C4857" s="3">
        <v>40212</v>
      </c>
      <c r="D4857">
        <v>15469</v>
      </c>
      <c r="E4857" t="s">
        <v>52</v>
      </c>
    </row>
    <row r="4858" spans="1:14" hidden="1">
      <c r="A4858">
        <v>14650</v>
      </c>
      <c r="B4858" t="s">
        <v>341</v>
      </c>
      <c r="C4858" s="3">
        <v>40143</v>
      </c>
      <c r="D4858">
        <v>16795</v>
      </c>
      <c r="E4858" t="s">
        <v>68</v>
      </c>
    </row>
    <row r="4859" spans="1:14" hidden="1">
      <c r="A4859">
        <v>350657</v>
      </c>
      <c r="B4859" t="s">
        <v>340</v>
      </c>
      <c r="C4859" s="3">
        <v>40108</v>
      </c>
      <c r="D4859">
        <v>4122</v>
      </c>
      <c r="E4859" t="s">
        <v>68</v>
      </c>
    </row>
    <row r="4860" spans="1:14" hidden="1">
      <c r="A4860">
        <v>235316</v>
      </c>
      <c r="B4860" t="s">
        <v>339</v>
      </c>
      <c r="C4860" s="3">
        <v>40086</v>
      </c>
      <c r="D4860">
        <v>16193</v>
      </c>
      <c r="E4860" t="s">
        <v>76</v>
      </c>
    </row>
    <row r="4861" spans="1:14" hidden="1">
      <c r="A4861">
        <v>284958</v>
      </c>
      <c r="B4861" t="s">
        <v>75</v>
      </c>
      <c r="C4861" s="3">
        <v>40051</v>
      </c>
      <c r="D4861">
        <v>8604</v>
      </c>
      <c r="E4861" t="s">
        <v>43</v>
      </c>
    </row>
    <row r="4862" spans="1:14" hidden="1">
      <c r="A4862">
        <v>618647</v>
      </c>
      <c r="B4862" t="s">
        <v>338</v>
      </c>
      <c r="C4862" s="3">
        <v>39949</v>
      </c>
      <c r="D4862">
        <v>4457</v>
      </c>
      <c r="E4862" t="s">
        <v>47</v>
      </c>
    </row>
    <row r="4863" spans="1:14" hidden="1">
      <c r="A4863">
        <v>741956</v>
      </c>
      <c r="B4863" t="s">
        <v>337</v>
      </c>
      <c r="C4863" s="3">
        <v>39908</v>
      </c>
      <c r="D4863">
        <v>314</v>
      </c>
      <c r="E4863" t="s">
        <v>336</v>
      </c>
      <c r="N4863" t="s">
        <v>192</v>
      </c>
    </row>
    <row r="4864" spans="1:14" hidden="1">
      <c r="A4864">
        <v>691042</v>
      </c>
      <c r="B4864" t="s">
        <v>335</v>
      </c>
      <c r="C4864" s="3">
        <v>39896</v>
      </c>
      <c r="D4864">
        <v>107</v>
      </c>
      <c r="E4864" t="s">
        <v>131</v>
      </c>
      <c r="N4864" s="24" t="s">
        <v>192</v>
      </c>
    </row>
    <row r="4865" spans="1:14" hidden="1">
      <c r="A4865">
        <v>667252</v>
      </c>
      <c r="B4865" t="s">
        <v>334</v>
      </c>
      <c r="C4865" s="3">
        <v>39836</v>
      </c>
      <c r="D4865">
        <v>358</v>
      </c>
      <c r="E4865" t="s">
        <v>60</v>
      </c>
      <c r="N4865" t="s">
        <v>192</v>
      </c>
    </row>
    <row r="4866" spans="1:14" hidden="1">
      <c r="A4866">
        <v>366854</v>
      </c>
      <c r="B4866" t="s">
        <v>333</v>
      </c>
      <c r="C4866" s="3">
        <v>39744</v>
      </c>
      <c r="D4866">
        <v>16471</v>
      </c>
      <c r="E4866" t="s">
        <v>52</v>
      </c>
    </row>
    <row r="4867" spans="1:14" hidden="1">
      <c r="A4867">
        <v>738657</v>
      </c>
      <c r="B4867" t="s">
        <v>332</v>
      </c>
      <c r="C4867" s="3">
        <v>39625</v>
      </c>
      <c r="D4867">
        <v>17607</v>
      </c>
      <c r="E4867" t="s">
        <v>52</v>
      </c>
    </row>
    <row r="4868" spans="1:14" hidden="1">
      <c r="A4868">
        <v>673477</v>
      </c>
      <c r="B4868" t="s">
        <v>331</v>
      </c>
      <c r="C4868" s="3">
        <v>39506</v>
      </c>
      <c r="D4868">
        <v>27841</v>
      </c>
      <c r="E4868" t="s">
        <v>139</v>
      </c>
    </row>
    <row r="4869" spans="1:14" hidden="1">
      <c r="A4869">
        <v>90047</v>
      </c>
      <c r="B4869" t="s">
        <v>330</v>
      </c>
      <c r="C4869" s="3">
        <v>39480</v>
      </c>
      <c r="D4869">
        <v>13990</v>
      </c>
      <c r="E4869" t="s">
        <v>47</v>
      </c>
    </row>
    <row r="4870" spans="1:14" hidden="1">
      <c r="A4870">
        <v>76153</v>
      </c>
      <c r="B4870" t="s">
        <v>329</v>
      </c>
      <c r="C4870" s="3">
        <v>39383</v>
      </c>
      <c r="D4870">
        <v>16953</v>
      </c>
      <c r="E4870" t="s">
        <v>43</v>
      </c>
    </row>
    <row r="4871" spans="1:14" hidden="1">
      <c r="A4871">
        <v>396356</v>
      </c>
      <c r="B4871" t="s">
        <v>328</v>
      </c>
      <c r="C4871" s="3">
        <v>39194</v>
      </c>
      <c r="D4871">
        <v>13697</v>
      </c>
      <c r="E4871" t="s">
        <v>52</v>
      </c>
    </row>
    <row r="4872" spans="1:14" hidden="1">
      <c r="A4872">
        <v>3032833</v>
      </c>
      <c r="B4872" t="s">
        <v>327</v>
      </c>
      <c r="C4872" s="3">
        <v>39146</v>
      </c>
      <c r="D4872">
        <v>57363</v>
      </c>
      <c r="E4872" t="s">
        <v>197</v>
      </c>
    </row>
    <row r="4873" spans="1:14" hidden="1">
      <c r="A4873">
        <v>104971</v>
      </c>
      <c r="B4873" t="s">
        <v>326</v>
      </c>
      <c r="C4873" s="3">
        <v>38872</v>
      </c>
      <c r="D4873">
        <v>29685</v>
      </c>
      <c r="E4873" t="s">
        <v>325</v>
      </c>
    </row>
    <row r="4874" spans="1:14" hidden="1">
      <c r="A4874">
        <v>391557</v>
      </c>
      <c r="B4874" t="s">
        <v>324</v>
      </c>
      <c r="C4874" s="3">
        <v>38812</v>
      </c>
      <c r="D4874">
        <v>21255</v>
      </c>
      <c r="E4874" t="s">
        <v>68</v>
      </c>
    </row>
    <row r="4875" spans="1:14" hidden="1">
      <c r="A4875">
        <v>274052</v>
      </c>
      <c r="B4875" t="s">
        <v>323</v>
      </c>
      <c r="C4875" s="3">
        <v>38721</v>
      </c>
      <c r="D4875">
        <v>14024</v>
      </c>
      <c r="E4875" t="s">
        <v>52</v>
      </c>
    </row>
    <row r="4876" spans="1:14" hidden="1">
      <c r="A4876">
        <v>857259</v>
      </c>
      <c r="B4876" t="s">
        <v>322</v>
      </c>
      <c r="C4876" s="3">
        <v>38675</v>
      </c>
      <c r="D4876">
        <v>17995</v>
      </c>
      <c r="E4876" t="s">
        <v>52</v>
      </c>
    </row>
    <row r="4877" spans="1:14" hidden="1">
      <c r="A4877">
        <v>460556</v>
      </c>
      <c r="B4877" t="s">
        <v>321</v>
      </c>
      <c r="C4877" s="3">
        <v>38642</v>
      </c>
      <c r="D4877">
        <v>3237</v>
      </c>
      <c r="E4877" t="s">
        <v>141</v>
      </c>
    </row>
    <row r="4878" spans="1:14" hidden="1">
      <c r="A4878">
        <v>1012457</v>
      </c>
      <c r="B4878" t="s">
        <v>320</v>
      </c>
      <c r="C4878" s="3">
        <v>38480</v>
      </c>
      <c r="D4878">
        <v>9120</v>
      </c>
      <c r="E4878" t="s">
        <v>136</v>
      </c>
    </row>
    <row r="4879" spans="1:14" hidden="1">
      <c r="A4879">
        <v>75455</v>
      </c>
      <c r="B4879" t="s">
        <v>319</v>
      </c>
      <c r="C4879" s="3">
        <v>38462</v>
      </c>
      <c r="D4879">
        <v>10187</v>
      </c>
      <c r="E4879" t="s">
        <v>66</v>
      </c>
    </row>
    <row r="4880" spans="1:14" hidden="1">
      <c r="A4880">
        <v>524757</v>
      </c>
      <c r="B4880" t="s">
        <v>318</v>
      </c>
      <c r="C4880" s="3">
        <v>38418</v>
      </c>
      <c r="D4880">
        <v>8661</v>
      </c>
      <c r="E4880" t="s">
        <v>175</v>
      </c>
    </row>
    <row r="4881" spans="1:5" hidden="1">
      <c r="A4881">
        <v>912756</v>
      </c>
      <c r="B4881" t="s">
        <v>317</v>
      </c>
      <c r="C4881" s="3">
        <v>38259</v>
      </c>
      <c r="D4881">
        <v>9351</v>
      </c>
      <c r="E4881" t="s">
        <v>66</v>
      </c>
    </row>
    <row r="4882" spans="1:5" hidden="1">
      <c r="A4882">
        <v>258146</v>
      </c>
      <c r="B4882" t="s">
        <v>316</v>
      </c>
      <c r="C4882" s="3">
        <v>38247</v>
      </c>
      <c r="D4882">
        <v>23244</v>
      </c>
      <c r="E4882" t="s">
        <v>45</v>
      </c>
    </row>
    <row r="4883" spans="1:5" hidden="1">
      <c r="A4883">
        <v>700140</v>
      </c>
      <c r="B4883" t="s">
        <v>315</v>
      </c>
      <c r="C4883" s="3">
        <v>38086</v>
      </c>
      <c r="D4883">
        <v>1860</v>
      </c>
      <c r="E4883" t="s">
        <v>47</v>
      </c>
    </row>
    <row r="4884" spans="1:5" hidden="1">
      <c r="A4884">
        <v>82257</v>
      </c>
      <c r="B4884" t="s">
        <v>314</v>
      </c>
      <c r="C4884" s="3">
        <v>38078</v>
      </c>
      <c r="D4884">
        <v>6064</v>
      </c>
      <c r="E4884" t="s">
        <v>118</v>
      </c>
    </row>
    <row r="4885" spans="1:5" hidden="1">
      <c r="A4885">
        <v>894834</v>
      </c>
      <c r="B4885" t="s">
        <v>313</v>
      </c>
      <c r="C4885" s="3">
        <v>38059</v>
      </c>
      <c r="D4885">
        <v>13832</v>
      </c>
      <c r="E4885" t="s">
        <v>79</v>
      </c>
    </row>
    <row r="4886" spans="1:5" hidden="1">
      <c r="A4886">
        <v>5382514</v>
      </c>
      <c r="B4886" t="s">
        <v>312</v>
      </c>
      <c r="C4886" s="3">
        <v>37981</v>
      </c>
      <c r="D4886">
        <v>59185</v>
      </c>
      <c r="E4886" t="s">
        <v>141</v>
      </c>
    </row>
    <row r="4887" spans="1:5" hidden="1">
      <c r="A4887">
        <v>958231</v>
      </c>
      <c r="B4887" t="s">
        <v>311</v>
      </c>
      <c r="C4887" s="3">
        <v>37917</v>
      </c>
      <c r="D4887">
        <v>18568</v>
      </c>
      <c r="E4887" t="s">
        <v>45</v>
      </c>
    </row>
    <row r="4888" spans="1:5" hidden="1">
      <c r="A4888">
        <v>897237</v>
      </c>
      <c r="B4888" t="s">
        <v>310</v>
      </c>
      <c r="C4888" s="3">
        <v>37882</v>
      </c>
      <c r="D4888">
        <v>22954</v>
      </c>
      <c r="E4888" t="s">
        <v>164</v>
      </c>
    </row>
    <row r="4889" spans="1:5" hidden="1">
      <c r="A4889">
        <v>770545</v>
      </c>
      <c r="B4889" t="s">
        <v>309</v>
      </c>
      <c r="C4889" s="3">
        <v>37802</v>
      </c>
      <c r="D4889">
        <v>10463</v>
      </c>
      <c r="E4889" t="s">
        <v>45</v>
      </c>
    </row>
    <row r="4890" spans="1:5" hidden="1">
      <c r="A4890">
        <v>1016558</v>
      </c>
      <c r="B4890" t="s">
        <v>308</v>
      </c>
      <c r="C4890" s="3">
        <v>37753</v>
      </c>
      <c r="D4890">
        <v>14096</v>
      </c>
      <c r="E4890" t="s">
        <v>43</v>
      </c>
    </row>
    <row r="4891" spans="1:5" hidden="1">
      <c r="A4891">
        <v>944551</v>
      </c>
      <c r="B4891" t="s">
        <v>307</v>
      </c>
      <c r="C4891" s="3">
        <v>37693</v>
      </c>
      <c r="D4891">
        <v>19829</v>
      </c>
      <c r="E4891" t="s">
        <v>68</v>
      </c>
    </row>
    <row r="4892" spans="1:5" hidden="1">
      <c r="A4892">
        <v>639857</v>
      </c>
      <c r="B4892" t="s">
        <v>306</v>
      </c>
      <c r="C4892" s="3">
        <v>37668</v>
      </c>
      <c r="D4892">
        <v>26941</v>
      </c>
      <c r="E4892" t="s">
        <v>60</v>
      </c>
    </row>
    <row r="4893" spans="1:5" hidden="1">
      <c r="A4893">
        <v>717670</v>
      </c>
      <c r="B4893" t="s">
        <v>305</v>
      </c>
      <c r="C4893" s="3">
        <v>37653</v>
      </c>
      <c r="D4893">
        <v>29143</v>
      </c>
      <c r="E4893" t="s">
        <v>71</v>
      </c>
    </row>
    <row r="4894" spans="1:5" hidden="1">
      <c r="A4894">
        <v>571957</v>
      </c>
      <c r="B4894" t="s">
        <v>304</v>
      </c>
      <c r="C4894" s="3">
        <v>37537</v>
      </c>
      <c r="D4894">
        <v>17375</v>
      </c>
      <c r="E4894" t="s">
        <v>52</v>
      </c>
    </row>
    <row r="4895" spans="1:5" hidden="1">
      <c r="A4895">
        <v>464853</v>
      </c>
      <c r="B4895" t="s">
        <v>303</v>
      </c>
      <c r="C4895" s="3">
        <v>37430</v>
      </c>
      <c r="D4895">
        <v>9875</v>
      </c>
      <c r="E4895" t="s">
        <v>68</v>
      </c>
    </row>
    <row r="4896" spans="1:5" hidden="1">
      <c r="A4896">
        <v>200042</v>
      </c>
      <c r="B4896" t="s">
        <v>302</v>
      </c>
      <c r="C4896" s="3">
        <v>37410</v>
      </c>
      <c r="D4896">
        <v>15308</v>
      </c>
      <c r="E4896" t="s">
        <v>47</v>
      </c>
    </row>
    <row r="4897" spans="1:5" hidden="1">
      <c r="A4897">
        <v>787141</v>
      </c>
      <c r="B4897" t="s">
        <v>301</v>
      </c>
      <c r="C4897" s="3">
        <v>37205</v>
      </c>
      <c r="D4897">
        <v>18838</v>
      </c>
      <c r="E4897" t="s">
        <v>47</v>
      </c>
    </row>
    <row r="4898" spans="1:5" hidden="1">
      <c r="A4898">
        <v>291376</v>
      </c>
      <c r="B4898" t="s">
        <v>300</v>
      </c>
      <c r="C4898" s="3">
        <v>37155</v>
      </c>
      <c r="D4898">
        <v>30492</v>
      </c>
      <c r="E4898" t="s">
        <v>66</v>
      </c>
    </row>
    <row r="4899" spans="1:5" hidden="1">
      <c r="A4899">
        <v>575647</v>
      </c>
      <c r="B4899" t="s">
        <v>299</v>
      </c>
      <c r="C4899" s="3">
        <v>37146</v>
      </c>
      <c r="D4899">
        <v>12391</v>
      </c>
      <c r="E4899" t="s">
        <v>45</v>
      </c>
    </row>
    <row r="4900" spans="1:5" hidden="1">
      <c r="A4900">
        <v>983158</v>
      </c>
      <c r="B4900" t="s">
        <v>298</v>
      </c>
      <c r="C4900" s="3">
        <v>36916</v>
      </c>
      <c r="D4900">
        <v>9417</v>
      </c>
      <c r="E4900" t="s">
        <v>136</v>
      </c>
    </row>
    <row r="4901" spans="1:5" hidden="1">
      <c r="A4901">
        <v>627377</v>
      </c>
      <c r="B4901" t="s">
        <v>297</v>
      </c>
      <c r="C4901" s="3">
        <v>36880</v>
      </c>
      <c r="D4901">
        <v>28723</v>
      </c>
      <c r="E4901" t="s">
        <v>45</v>
      </c>
    </row>
    <row r="4902" spans="1:5" hidden="1">
      <c r="A4902">
        <v>509857</v>
      </c>
      <c r="B4902" t="s">
        <v>296</v>
      </c>
      <c r="C4902" s="3">
        <v>36865</v>
      </c>
      <c r="D4902">
        <v>12225</v>
      </c>
      <c r="E4902" t="s">
        <v>71</v>
      </c>
    </row>
    <row r="4903" spans="1:5" hidden="1">
      <c r="A4903">
        <v>380841</v>
      </c>
      <c r="B4903" t="s">
        <v>295</v>
      </c>
      <c r="C4903" s="3">
        <v>36822</v>
      </c>
      <c r="D4903">
        <v>1421</v>
      </c>
      <c r="E4903" t="s">
        <v>71</v>
      </c>
    </row>
    <row r="4904" spans="1:5" hidden="1">
      <c r="A4904">
        <v>868572</v>
      </c>
      <c r="B4904" t="s">
        <v>294</v>
      </c>
      <c r="C4904" s="3">
        <v>36758</v>
      </c>
      <c r="D4904">
        <v>30176</v>
      </c>
      <c r="E4904" t="s">
        <v>76</v>
      </c>
    </row>
    <row r="4905" spans="1:5" hidden="1">
      <c r="A4905">
        <v>83852</v>
      </c>
      <c r="B4905" t="s">
        <v>293</v>
      </c>
      <c r="C4905" s="3">
        <v>36477</v>
      </c>
      <c r="D4905">
        <v>1675</v>
      </c>
      <c r="E4905" t="s">
        <v>118</v>
      </c>
    </row>
    <row r="4906" spans="1:5" hidden="1">
      <c r="A4906">
        <v>2909330</v>
      </c>
      <c r="B4906" t="s">
        <v>292</v>
      </c>
      <c r="C4906" s="3">
        <v>36369</v>
      </c>
      <c r="D4906">
        <v>35267</v>
      </c>
      <c r="E4906" t="s">
        <v>103</v>
      </c>
    </row>
    <row r="4907" spans="1:5" hidden="1">
      <c r="A4907">
        <v>603559</v>
      </c>
      <c r="B4907" t="s">
        <v>119</v>
      </c>
      <c r="C4907" s="3">
        <v>36190</v>
      </c>
      <c r="D4907">
        <v>14344</v>
      </c>
      <c r="E4907" t="s">
        <v>52</v>
      </c>
    </row>
    <row r="4908" spans="1:5" hidden="1">
      <c r="A4908">
        <v>749840</v>
      </c>
      <c r="B4908" t="s">
        <v>119</v>
      </c>
      <c r="C4908" s="3">
        <v>36093</v>
      </c>
      <c r="D4908">
        <v>9295</v>
      </c>
      <c r="E4908" t="s">
        <v>47</v>
      </c>
    </row>
    <row r="4909" spans="1:5" hidden="1">
      <c r="A4909">
        <v>823076</v>
      </c>
      <c r="B4909" t="s">
        <v>291</v>
      </c>
      <c r="C4909" s="3">
        <v>35909</v>
      </c>
      <c r="D4909">
        <v>29986</v>
      </c>
      <c r="E4909" t="s">
        <v>45</v>
      </c>
    </row>
    <row r="4910" spans="1:5" hidden="1">
      <c r="A4910">
        <v>3626184</v>
      </c>
      <c r="B4910" t="s">
        <v>290</v>
      </c>
      <c r="C4910" s="3">
        <v>35753</v>
      </c>
      <c r="D4910">
        <v>58586</v>
      </c>
      <c r="E4910" t="s">
        <v>136</v>
      </c>
    </row>
    <row r="4911" spans="1:5" hidden="1">
      <c r="A4911">
        <v>423841</v>
      </c>
      <c r="B4911" t="s">
        <v>289</v>
      </c>
      <c r="C4911" s="3">
        <v>35736</v>
      </c>
      <c r="D4911">
        <v>17401</v>
      </c>
      <c r="E4911" t="s">
        <v>45</v>
      </c>
    </row>
    <row r="4912" spans="1:5" hidden="1">
      <c r="A4912">
        <v>616849</v>
      </c>
      <c r="B4912" t="s">
        <v>288</v>
      </c>
      <c r="C4912" s="3">
        <v>35649</v>
      </c>
      <c r="D4912">
        <v>12859</v>
      </c>
      <c r="E4912" t="s">
        <v>47</v>
      </c>
    </row>
    <row r="4913" spans="1:14" hidden="1">
      <c r="A4913">
        <v>481140</v>
      </c>
      <c r="B4913" t="s">
        <v>287</v>
      </c>
      <c r="C4913" s="3">
        <v>35517</v>
      </c>
      <c r="D4913">
        <v>15285</v>
      </c>
      <c r="E4913" t="s">
        <v>71</v>
      </c>
    </row>
    <row r="4914" spans="1:14" hidden="1">
      <c r="A4914">
        <v>902645</v>
      </c>
      <c r="B4914" t="s">
        <v>286</v>
      </c>
      <c r="C4914" s="3">
        <v>35437</v>
      </c>
      <c r="D4914">
        <v>17450</v>
      </c>
      <c r="E4914" t="s">
        <v>47</v>
      </c>
    </row>
    <row r="4915" spans="1:14" hidden="1">
      <c r="A4915">
        <v>868844</v>
      </c>
      <c r="B4915" t="s">
        <v>285</v>
      </c>
      <c r="C4915" s="3">
        <v>35377</v>
      </c>
      <c r="D4915">
        <v>225</v>
      </c>
      <c r="E4915" t="s">
        <v>47</v>
      </c>
      <c r="N4915" t="s">
        <v>192</v>
      </c>
    </row>
    <row r="4916" spans="1:14" hidden="1">
      <c r="A4916">
        <v>5401273</v>
      </c>
      <c r="B4916" t="s">
        <v>284</v>
      </c>
      <c r="C4916" s="3">
        <v>35356</v>
      </c>
      <c r="D4916">
        <v>59178</v>
      </c>
      <c r="E4916" t="s">
        <v>79</v>
      </c>
    </row>
    <row r="4917" spans="1:14" hidden="1">
      <c r="A4917">
        <v>617079</v>
      </c>
      <c r="B4917" t="s">
        <v>283</v>
      </c>
      <c r="C4917" s="3">
        <v>35055</v>
      </c>
      <c r="D4917">
        <v>31090</v>
      </c>
      <c r="E4917" t="s">
        <v>139</v>
      </c>
    </row>
    <row r="4918" spans="1:14" hidden="1">
      <c r="A4918">
        <v>496434</v>
      </c>
      <c r="B4918" t="s">
        <v>282</v>
      </c>
      <c r="C4918" s="3">
        <v>34975</v>
      </c>
      <c r="D4918">
        <v>2794</v>
      </c>
      <c r="E4918" t="s">
        <v>84</v>
      </c>
    </row>
    <row r="4919" spans="1:14" hidden="1">
      <c r="A4919">
        <v>389826</v>
      </c>
      <c r="B4919" t="s">
        <v>281</v>
      </c>
      <c r="C4919" s="3">
        <v>34965</v>
      </c>
      <c r="D4919">
        <v>9440</v>
      </c>
      <c r="E4919" t="s">
        <v>76</v>
      </c>
    </row>
    <row r="4920" spans="1:14" hidden="1">
      <c r="A4920">
        <v>449515</v>
      </c>
      <c r="B4920" t="s">
        <v>280</v>
      </c>
      <c r="C4920" s="3">
        <v>34934</v>
      </c>
      <c r="D4920">
        <v>33656</v>
      </c>
      <c r="E4920" t="s">
        <v>36</v>
      </c>
    </row>
    <row r="4921" spans="1:14" hidden="1">
      <c r="A4921">
        <v>489155</v>
      </c>
      <c r="B4921" t="s">
        <v>154</v>
      </c>
      <c r="C4921" s="3">
        <v>34869</v>
      </c>
      <c r="D4921">
        <v>16581</v>
      </c>
      <c r="E4921" t="s">
        <v>141</v>
      </c>
    </row>
    <row r="4922" spans="1:14" hidden="1">
      <c r="A4922">
        <v>558574</v>
      </c>
      <c r="B4922" t="s">
        <v>279</v>
      </c>
      <c r="C4922" s="3">
        <v>34808</v>
      </c>
      <c r="D4922">
        <v>31592</v>
      </c>
      <c r="E4922" t="s">
        <v>84</v>
      </c>
    </row>
    <row r="4923" spans="1:14" hidden="1">
      <c r="A4923">
        <v>58355</v>
      </c>
      <c r="B4923" t="s">
        <v>278</v>
      </c>
      <c r="C4923" s="3">
        <v>34777</v>
      </c>
      <c r="D4923">
        <v>9733</v>
      </c>
      <c r="E4923" t="s">
        <v>66</v>
      </c>
    </row>
    <row r="4924" spans="1:14" hidden="1">
      <c r="A4924">
        <v>515979</v>
      </c>
      <c r="B4924" t="s">
        <v>277</v>
      </c>
      <c r="C4924" s="3">
        <v>34652</v>
      </c>
      <c r="D4924">
        <v>29582</v>
      </c>
      <c r="E4924" t="s">
        <v>275</v>
      </c>
    </row>
    <row r="4925" spans="1:14" hidden="1">
      <c r="A4925">
        <v>440978</v>
      </c>
      <c r="B4925" t="s">
        <v>276</v>
      </c>
      <c r="C4925" s="3">
        <v>34600</v>
      </c>
      <c r="D4925">
        <v>29486</v>
      </c>
      <c r="E4925" t="s">
        <v>275</v>
      </c>
    </row>
    <row r="4926" spans="1:14" hidden="1">
      <c r="A4926">
        <v>862945</v>
      </c>
      <c r="B4926" t="s">
        <v>274</v>
      </c>
      <c r="C4926" s="3">
        <v>34535</v>
      </c>
      <c r="D4926">
        <v>19293</v>
      </c>
      <c r="E4926" t="s">
        <v>47</v>
      </c>
    </row>
    <row r="4927" spans="1:14" hidden="1">
      <c r="A4927">
        <v>225942</v>
      </c>
      <c r="B4927" t="s">
        <v>273</v>
      </c>
      <c r="C4927" s="3">
        <v>34451</v>
      </c>
      <c r="D4927">
        <v>18463</v>
      </c>
      <c r="E4927" t="s">
        <v>47</v>
      </c>
    </row>
    <row r="4928" spans="1:14" hidden="1">
      <c r="A4928">
        <v>278751</v>
      </c>
      <c r="B4928" t="s">
        <v>272</v>
      </c>
      <c r="C4928" s="3">
        <v>34302</v>
      </c>
      <c r="D4928">
        <v>5110</v>
      </c>
      <c r="E4928" t="s">
        <v>66</v>
      </c>
    </row>
    <row r="4929" spans="1:14" hidden="1">
      <c r="A4929">
        <v>33839</v>
      </c>
      <c r="B4929" t="s">
        <v>271</v>
      </c>
      <c r="C4929" s="3">
        <v>34293</v>
      </c>
      <c r="D4929">
        <v>10075</v>
      </c>
      <c r="E4929" t="s">
        <v>45</v>
      </c>
    </row>
    <row r="4930" spans="1:14" hidden="1">
      <c r="A4930">
        <v>860231</v>
      </c>
      <c r="B4930" t="s">
        <v>270</v>
      </c>
      <c r="C4930" s="3">
        <v>34221</v>
      </c>
      <c r="D4930">
        <v>10077</v>
      </c>
      <c r="E4930" t="s">
        <v>45</v>
      </c>
    </row>
    <row r="4931" spans="1:14" hidden="1">
      <c r="A4931">
        <v>921655</v>
      </c>
      <c r="B4931" t="s">
        <v>269</v>
      </c>
      <c r="C4931" s="3">
        <v>34187</v>
      </c>
      <c r="D4931">
        <v>17160</v>
      </c>
      <c r="E4931" t="s">
        <v>52</v>
      </c>
    </row>
    <row r="4932" spans="1:14" hidden="1">
      <c r="A4932">
        <v>681249</v>
      </c>
      <c r="B4932" t="s">
        <v>268</v>
      </c>
      <c r="C4932" s="3">
        <v>34172</v>
      </c>
      <c r="D4932">
        <v>6198</v>
      </c>
      <c r="E4932" t="s">
        <v>145</v>
      </c>
    </row>
    <row r="4933" spans="1:14" hidden="1">
      <c r="A4933">
        <v>986757</v>
      </c>
      <c r="B4933" t="s">
        <v>267</v>
      </c>
      <c r="C4933" s="3">
        <v>33997</v>
      </c>
      <c r="D4933">
        <v>16330</v>
      </c>
      <c r="E4933" t="s">
        <v>43</v>
      </c>
    </row>
    <row r="4934" spans="1:14" hidden="1">
      <c r="A4934">
        <v>286251</v>
      </c>
      <c r="B4934" t="s">
        <v>266</v>
      </c>
      <c r="C4934" s="3">
        <v>33983</v>
      </c>
      <c r="D4934">
        <v>420</v>
      </c>
      <c r="E4934" t="s">
        <v>68</v>
      </c>
      <c r="N4934" t="s">
        <v>192</v>
      </c>
    </row>
    <row r="4935" spans="1:14" hidden="1">
      <c r="A4935">
        <v>454340</v>
      </c>
      <c r="B4935" t="s">
        <v>75</v>
      </c>
      <c r="C4935" s="3">
        <v>33929</v>
      </c>
      <c r="D4935">
        <v>18987</v>
      </c>
      <c r="E4935" t="s">
        <v>131</v>
      </c>
    </row>
    <row r="4936" spans="1:14" hidden="1">
      <c r="A4936">
        <v>767572</v>
      </c>
      <c r="B4936" t="s">
        <v>265</v>
      </c>
      <c r="C4936" s="3">
        <v>33734</v>
      </c>
      <c r="D4936">
        <v>29059</v>
      </c>
      <c r="E4936" t="s">
        <v>39</v>
      </c>
    </row>
    <row r="4937" spans="1:14" hidden="1">
      <c r="A4937">
        <v>604640</v>
      </c>
      <c r="B4937" t="s">
        <v>264</v>
      </c>
      <c r="C4937" s="3">
        <v>33731</v>
      </c>
      <c r="D4937">
        <v>10878</v>
      </c>
      <c r="E4937" t="s">
        <v>45</v>
      </c>
    </row>
    <row r="4938" spans="1:14" hidden="1">
      <c r="A4938">
        <v>534242</v>
      </c>
      <c r="B4938" t="s">
        <v>263</v>
      </c>
      <c r="C4938" s="3">
        <v>33671</v>
      </c>
      <c r="D4938">
        <v>13931</v>
      </c>
      <c r="E4938" t="s">
        <v>47</v>
      </c>
    </row>
    <row r="4939" spans="1:14" hidden="1">
      <c r="A4939">
        <v>411174</v>
      </c>
      <c r="B4939" t="s">
        <v>143</v>
      </c>
      <c r="C4939" s="3">
        <v>33619</v>
      </c>
      <c r="D4939">
        <v>31409</v>
      </c>
      <c r="E4939" t="s">
        <v>139</v>
      </c>
    </row>
    <row r="4940" spans="1:14" hidden="1">
      <c r="A4940">
        <v>748357</v>
      </c>
      <c r="B4940" t="s">
        <v>262</v>
      </c>
      <c r="C4940" s="3">
        <v>33569</v>
      </c>
      <c r="D4940">
        <v>11570</v>
      </c>
      <c r="E4940" t="s">
        <v>141</v>
      </c>
    </row>
    <row r="4941" spans="1:14" hidden="1">
      <c r="A4941">
        <v>441135</v>
      </c>
      <c r="B4941" t="s">
        <v>261</v>
      </c>
      <c r="C4941" s="3">
        <v>33495</v>
      </c>
      <c r="D4941">
        <v>10843</v>
      </c>
      <c r="E4941" t="s">
        <v>45</v>
      </c>
    </row>
    <row r="4942" spans="1:14" hidden="1">
      <c r="A4942">
        <v>675341</v>
      </c>
      <c r="B4942" t="s">
        <v>260</v>
      </c>
      <c r="C4942" s="3">
        <v>33446</v>
      </c>
      <c r="D4942">
        <v>10120</v>
      </c>
      <c r="E4942" t="s">
        <v>47</v>
      </c>
    </row>
    <row r="4943" spans="1:14" hidden="1">
      <c r="A4943">
        <v>360777</v>
      </c>
      <c r="B4943" t="s">
        <v>259</v>
      </c>
      <c r="C4943" s="3">
        <v>33442</v>
      </c>
      <c r="D4943">
        <v>31266</v>
      </c>
      <c r="E4943" t="s">
        <v>34</v>
      </c>
    </row>
    <row r="4944" spans="1:14" hidden="1">
      <c r="A4944">
        <v>842853</v>
      </c>
      <c r="B4944" t="s">
        <v>258</v>
      </c>
      <c r="C4944" s="3">
        <v>33360</v>
      </c>
      <c r="D4944">
        <v>10567</v>
      </c>
      <c r="E4944" t="s">
        <v>66</v>
      </c>
    </row>
    <row r="4945" spans="1:14" hidden="1">
      <c r="A4945">
        <v>868442</v>
      </c>
      <c r="B4945" t="s">
        <v>257</v>
      </c>
      <c r="C4945" s="3">
        <v>33304</v>
      </c>
      <c r="D4945">
        <v>223</v>
      </c>
      <c r="E4945" t="s">
        <v>47</v>
      </c>
      <c r="N4945" t="s">
        <v>256</v>
      </c>
    </row>
    <row r="4946" spans="1:14" hidden="1">
      <c r="A4946">
        <v>48150</v>
      </c>
      <c r="B4946" t="s">
        <v>255</v>
      </c>
      <c r="C4946" s="3">
        <v>33232</v>
      </c>
      <c r="D4946">
        <v>16778</v>
      </c>
      <c r="E4946" t="s">
        <v>66</v>
      </c>
    </row>
    <row r="4947" spans="1:14" hidden="1">
      <c r="A4947">
        <v>215653</v>
      </c>
      <c r="B4947" t="s">
        <v>254</v>
      </c>
      <c r="C4947" s="3">
        <v>32940</v>
      </c>
      <c r="D4947">
        <v>11417</v>
      </c>
      <c r="E4947" t="s">
        <v>66</v>
      </c>
    </row>
    <row r="4948" spans="1:14" hidden="1">
      <c r="A4948">
        <v>720157</v>
      </c>
      <c r="B4948" t="s">
        <v>253</v>
      </c>
      <c r="C4948" s="3">
        <v>32880</v>
      </c>
      <c r="D4948">
        <v>9752</v>
      </c>
      <c r="E4948" t="s">
        <v>66</v>
      </c>
    </row>
    <row r="4949" spans="1:14" hidden="1">
      <c r="A4949">
        <v>786256</v>
      </c>
      <c r="B4949" t="s">
        <v>252</v>
      </c>
      <c r="C4949" s="3">
        <v>32874</v>
      </c>
      <c r="D4949">
        <v>15751</v>
      </c>
      <c r="E4949" t="s">
        <v>71</v>
      </c>
    </row>
    <row r="4950" spans="1:14" hidden="1">
      <c r="A4950">
        <v>272151</v>
      </c>
      <c r="B4950" t="s">
        <v>251</v>
      </c>
      <c r="C4950" s="3">
        <v>32796</v>
      </c>
      <c r="D4950">
        <v>3232</v>
      </c>
      <c r="E4950" t="s">
        <v>141</v>
      </c>
    </row>
    <row r="4951" spans="1:14" hidden="1">
      <c r="A4951">
        <v>1003950</v>
      </c>
      <c r="B4951" t="s">
        <v>250</v>
      </c>
      <c r="C4951" s="3">
        <v>32778</v>
      </c>
      <c r="D4951">
        <v>10597</v>
      </c>
      <c r="E4951" t="s">
        <v>71</v>
      </c>
    </row>
    <row r="4952" spans="1:14" hidden="1">
      <c r="A4952">
        <v>783349</v>
      </c>
      <c r="B4952" t="s">
        <v>249</v>
      </c>
      <c r="C4952" s="3">
        <v>32724</v>
      </c>
      <c r="D4952">
        <v>13582</v>
      </c>
      <c r="E4952" t="s">
        <v>45</v>
      </c>
    </row>
    <row r="4953" spans="1:14" hidden="1">
      <c r="A4953">
        <v>814355</v>
      </c>
      <c r="B4953" t="s">
        <v>248</v>
      </c>
      <c r="C4953" s="3">
        <v>32670</v>
      </c>
      <c r="D4953">
        <v>10982</v>
      </c>
      <c r="E4953" t="s">
        <v>66</v>
      </c>
    </row>
    <row r="4954" spans="1:14" hidden="1">
      <c r="A4954">
        <v>41955</v>
      </c>
      <c r="B4954" t="s">
        <v>247</v>
      </c>
      <c r="C4954" s="3">
        <v>32656</v>
      </c>
      <c r="D4954">
        <v>5447</v>
      </c>
      <c r="E4954" t="s">
        <v>43</v>
      </c>
    </row>
    <row r="4955" spans="1:14" hidden="1">
      <c r="A4955">
        <v>949453</v>
      </c>
      <c r="B4955" t="s">
        <v>246</v>
      </c>
      <c r="C4955" s="3">
        <v>32646</v>
      </c>
      <c r="D4955">
        <v>15767</v>
      </c>
      <c r="E4955" t="s">
        <v>66</v>
      </c>
    </row>
    <row r="4956" spans="1:14" hidden="1">
      <c r="A4956">
        <v>322551</v>
      </c>
      <c r="B4956" t="s">
        <v>245</v>
      </c>
      <c r="C4956" s="3">
        <v>32489</v>
      </c>
      <c r="D4956">
        <v>1622</v>
      </c>
      <c r="E4956" t="s">
        <v>71</v>
      </c>
    </row>
    <row r="4957" spans="1:14" hidden="1">
      <c r="A4957">
        <v>343248</v>
      </c>
      <c r="B4957" t="s">
        <v>244</v>
      </c>
      <c r="C4957" s="3">
        <v>32325</v>
      </c>
      <c r="D4957">
        <v>4494</v>
      </c>
      <c r="E4957" t="s">
        <v>47</v>
      </c>
    </row>
    <row r="4958" spans="1:14" hidden="1">
      <c r="A4958">
        <v>943152</v>
      </c>
      <c r="B4958" t="s">
        <v>243</v>
      </c>
      <c r="C4958" s="3">
        <v>32091</v>
      </c>
      <c r="D4958">
        <v>9349</v>
      </c>
      <c r="E4958" t="s">
        <v>66</v>
      </c>
    </row>
    <row r="4959" spans="1:14" hidden="1">
      <c r="A4959">
        <v>219679</v>
      </c>
      <c r="B4959" t="s">
        <v>242</v>
      </c>
      <c r="C4959" s="3">
        <v>32024</v>
      </c>
      <c r="D4959">
        <v>29774</v>
      </c>
      <c r="E4959" t="s">
        <v>139</v>
      </c>
    </row>
    <row r="4960" spans="1:14" hidden="1">
      <c r="A4960">
        <v>866251</v>
      </c>
      <c r="B4960" t="s">
        <v>241</v>
      </c>
      <c r="C4960" s="3">
        <v>32007</v>
      </c>
      <c r="D4960">
        <v>15098</v>
      </c>
      <c r="E4960" t="s">
        <v>52</v>
      </c>
    </row>
    <row r="4961" spans="1:5" hidden="1">
      <c r="A4961">
        <v>789051</v>
      </c>
      <c r="B4961" t="s">
        <v>240</v>
      </c>
      <c r="C4961" s="3">
        <v>32002</v>
      </c>
      <c r="D4961">
        <v>4652</v>
      </c>
      <c r="E4961" t="s">
        <v>52</v>
      </c>
    </row>
    <row r="4962" spans="1:5" hidden="1">
      <c r="A4962">
        <v>496957</v>
      </c>
      <c r="B4962" t="s">
        <v>239</v>
      </c>
      <c r="C4962" s="3">
        <v>31674</v>
      </c>
      <c r="D4962">
        <v>6084</v>
      </c>
      <c r="E4962" t="s">
        <v>118</v>
      </c>
    </row>
    <row r="4963" spans="1:5" hidden="1">
      <c r="A4963">
        <v>503640</v>
      </c>
      <c r="B4963" t="s">
        <v>238</v>
      </c>
      <c r="C4963" s="3">
        <v>31634</v>
      </c>
      <c r="D4963">
        <v>16247</v>
      </c>
      <c r="E4963" t="s">
        <v>71</v>
      </c>
    </row>
    <row r="4964" spans="1:5" hidden="1">
      <c r="A4964">
        <v>440857</v>
      </c>
      <c r="B4964" t="s">
        <v>237</v>
      </c>
      <c r="C4964" s="3">
        <v>31341</v>
      </c>
      <c r="D4964">
        <v>8893</v>
      </c>
      <c r="E4964" t="s">
        <v>71</v>
      </c>
    </row>
    <row r="4965" spans="1:5" hidden="1">
      <c r="A4965">
        <v>321255</v>
      </c>
      <c r="B4965" t="s">
        <v>236</v>
      </c>
      <c r="C4965" s="3">
        <v>31313</v>
      </c>
      <c r="D4965">
        <v>15762</v>
      </c>
      <c r="E4965" t="s">
        <v>68</v>
      </c>
    </row>
    <row r="4966" spans="1:5" hidden="1">
      <c r="A4966">
        <v>848453</v>
      </c>
      <c r="B4966" t="s">
        <v>235</v>
      </c>
      <c r="C4966" s="3">
        <v>31308</v>
      </c>
      <c r="D4966">
        <v>13960</v>
      </c>
      <c r="E4966" t="s">
        <v>71</v>
      </c>
    </row>
    <row r="4967" spans="1:5" hidden="1">
      <c r="A4967">
        <v>840578</v>
      </c>
      <c r="B4967" t="s">
        <v>234</v>
      </c>
      <c r="C4967" s="3">
        <v>31136</v>
      </c>
      <c r="D4967">
        <v>28085</v>
      </c>
      <c r="E4967" t="s">
        <v>76</v>
      </c>
    </row>
    <row r="4968" spans="1:5" hidden="1">
      <c r="A4968">
        <v>30052</v>
      </c>
      <c r="B4968" t="s">
        <v>233</v>
      </c>
      <c r="C4968" s="3">
        <v>31114</v>
      </c>
      <c r="D4968">
        <v>26658</v>
      </c>
      <c r="E4968" t="s">
        <v>141</v>
      </c>
    </row>
    <row r="4969" spans="1:5" hidden="1">
      <c r="A4969">
        <v>816751</v>
      </c>
      <c r="B4969" t="s">
        <v>232</v>
      </c>
      <c r="C4969" s="3">
        <v>31095</v>
      </c>
      <c r="D4969">
        <v>8946</v>
      </c>
      <c r="E4969" t="s">
        <v>136</v>
      </c>
    </row>
    <row r="4970" spans="1:5" hidden="1">
      <c r="A4970">
        <v>987576</v>
      </c>
      <c r="B4970" t="s">
        <v>231</v>
      </c>
      <c r="C4970" s="3">
        <v>31090</v>
      </c>
      <c r="D4970">
        <v>29857</v>
      </c>
      <c r="E4970" t="s">
        <v>52</v>
      </c>
    </row>
    <row r="4971" spans="1:5" hidden="1">
      <c r="A4971">
        <v>981453</v>
      </c>
      <c r="B4971" t="s">
        <v>230</v>
      </c>
      <c r="C4971" s="3">
        <v>30974</v>
      </c>
      <c r="D4971">
        <v>9354</v>
      </c>
      <c r="E4971" t="s">
        <v>66</v>
      </c>
    </row>
    <row r="4972" spans="1:5" hidden="1">
      <c r="A4972">
        <v>938354</v>
      </c>
      <c r="B4972" t="s">
        <v>229</v>
      </c>
      <c r="C4972" s="3">
        <v>30600</v>
      </c>
      <c r="D4972">
        <v>5142</v>
      </c>
      <c r="E4972" t="s">
        <v>66</v>
      </c>
    </row>
    <row r="4973" spans="1:5" hidden="1">
      <c r="A4973">
        <v>26457</v>
      </c>
      <c r="B4973" t="s">
        <v>228</v>
      </c>
      <c r="C4973" s="3">
        <v>30467</v>
      </c>
      <c r="D4973">
        <v>16423</v>
      </c>
      <c r="E4973" t="s">
        <v>71</v>
      </c>
    </row>
    <row r="4974" spans="1:5" hidden="1">
      <c r="A4974">
        <v>879550</v>
      </c>
      <c r="B4974" t="s">
        <v>227</v>
      </c>
      <c r="C4974" s="3">
        <v>30424</v>
      </c>
      <c r="D4974">
        <v>10626</v>
      </c>
      <c r="E4974" t="s">
        <v>71</v>
      </c>
    </row>
    <row r="4975" spans="1:5" hidden="1">
      <c r="A4975">
        <v>177135</v>
      </c>
      <c r="B4975" t="s">
        <v>226</v>
      </c>
      <c r="C4975" s="3">
        <v>30101</v>
      </c>
      <c r="D4975">
        <v>22549</v>
      </c>
      <c r="E4975" t="s">
        <v>84</v>
      </c>
    </row>
    <row r="4976" spans="1:5" hidden="1">
      <c r="A4976">
        <v>449935</v>
      </c>
      <c r="B4976" t="s">
        <v>225</v>
      </c>
      <c r="C4976" s="3">
        <v>30008</v>
      </c>
      <c r="D4976">
        <v>35602</v>
      </c>
      <c r="E4976" t="s">
        <v>45</v>
      </c>
    </row>
    <row r="4977" spans="1:5" hidden="1">
      <c r="A4977">
        <v>994770</v>
      </c>
      <c r="B4977" t="s">
        <v>224</v>
      </c>
      <c r="C4977" s="3">
        <v>29982</v>
      </c>
      <c r="D4977">
        <v>30152</v>
      </c>
      <c r="E4977" t="s">
        <v>45</v>
      </c>
    </row>
    <row r="4978" spans="1:5" hidden="1">
      <c r="A4978">
        <v>794653</v>
      </c>
      <c r="B4978" t="s">
        <v>223</v>
      </c>
      <c r="C4978" s="3">
        <v>29975</v>
      </c>
      <c r="D4978">
        <v>14853</v>
      </c>
      <c r="E4978" t="s">
        <v>66</v>
      </c>
    </row>
    <row r="4979" spans="1:5" hidden="1">
      <c r="A4979">
        <v>246237</v>
      </c>
      <c r="B4979" t="s">
        <v>222</v>
      </c>
      <c r="C4979" s="3">
        <v>29940</v>
      </c>
      <c r="D4979">
        <v>11311</v>
      </c>
      <c r="E4979" t="s">
        <v>45</v>
      </c>
    </row>
    <row r="4980" spans="1:5" hidden="1">
      <c r="A4980">
        <v>425050</v>
      </c>
      <c r="B4980" t="s">
        <v>221</v>
      </c>
      <c r="C4980" s="3">
        <v>29776</v>
      </c>
      <c r="D4980">
        <v>13999</v>
      </c>
      <c r="E4980" t="s">
        <v>118</v>
      </c>
    </row>
    <row r="4981" spans="1:5" hidden="1">
      <c r="A4981">
        <v>79257</v>
      </c>
      <c r="B4981" t="s">
        <v>220</v>
      </c>
      <c r="C4981" s="3">
        <v>29694</v>
      </c>
      <c r="D4981">
        <v>8857</v>
      </c>
      <c r="E4981" t="s">
        <v>66</v>
      </c>
    </row>
    <row r="4982" spans="1:5" hidden="1">
      <c r="A4982">
        <v>285777</v>
      </c>
      <c r="B4982" t="s">
        <v>219</v>
      </c>
      <c r="C4982" s="3">
        <v>29691</v>
      </c>
      <c r="D4982">
        <v>29532</v>
      </c>
      <c r="E4982" t="s">
        <v>45</v>
      </c>
    </row>
    <row r="4983" spans="1:5" hidden="1">
      <c r="A4983">
        <v>226949</v>
      </c>
      <c r="B4983" t="s">
        <v>218</v>
      </c>
      <c r="C4983" s="3">
        <v>29639</v>
      </c>
      <c r="D4983">
        <v>10816</v>
      </c>
      <c r="E4983" t="s">
        <v>45</v>
      </c>
    </row>
    <row r="4984" spans="1:5" hidden="1">
      <c r="A4984">
        <v>858452</v>
      </c>
      <c r="B4984" t="s">
        <v>217</v>
      </c>
      <c r="C4984" s="3">
        <v>29509</v>
      </c>
      <c r="D4984">
        <v>12745</v>
      </c>
      <c r="E4984" t="s">
        <v>43</v>
      </c>
    </row>
    <row r="4985" spans="1:5" hidden="1">
      <c r="A4985">
        <v>863362</v>
      </c>
      <c r="B4985" t="s">
        <v>216</v>
      </c>
      <c r="C4985" s="3">
        <v>29476</v>
      </c>
      <c r="D4985">
        <v>24038</v>
      </c>
      <c r="E4985" t="s">
        <v>141</v>
      </c>
    </row>
    <row r="4986" spans="1:5" hidden="1">
      <c r="A4986">
        <v>856869</v>
      </c>
      <c r="B4986" t="s">
        <v>215</v>
      </c>
      <c r="C4986" s="3">
        <v>29448</v>
      </c>
      <c r="D4986">
        <v>18302</v>
      </c>
      <c r="E4986" t="s">
        <v>141</v>
      </c>
    </row>
    <row r="4987" spans="1:5" hidden="1">
      <c r="A4987">
        <v>649632</v>
      </c>
      <c r="B4987" t="s">
        <v>214</v>
      </c>
      <c r="C4987" s="3">
        <v>29382</v>
      </c>
      <c r="D4987">
        <v>16609</v>
      </c>
      <c r="E4987" t="s">
        <v>79</v>
      </c>
    </row>
    <row r="4988" spans="1:5" hidden="1">
      <c r="A4988">
        <v>187648</v>
      </c>
      <c r="B4988" t="s">
        <v>213</v>
      </c>
      <c r="C4988" s="3">
        <v>29361</v>
      </c>
      <c r="D4988">
        <v>16585</v>
      </c>
      <c r="E4988" t="s">
        <v>45</v>
      </c>
    </row>
    <row r="4989" spans="1:5" hidden="1">
      <c r="A4989">
        <v>730745</v>
      </c>
      <c r="B4989" t="s">
        <v>212</v>
      </c>
      <c r="C4989" s="3">
        <v>29215</v>
      </c>
      <c r="D4989">
        <v>11761</v>
      </c>
      <c r="E4989" t="s">
        <v>47</v>
      </c>
    </row>
    <row r="4990" spans="1:5" hidden="1">
      <c r="A4990">
        <v>2602828</v>
      </c>
      <c r="B4990" t="s">
        <v>211</v>
      </c>
      <c r="C4990" s="3">
        <v>29070</v>
      </c>
      <c r="D4990">
        <v>34441</v>
      </c>
      <c r="E4990" t="s">
        <v>197</v>
      </c>
    </row>
    <row r="4991" spans="1:5" hidden="1">
      <c r="A4991">
        <v>287856</v>
      </c>
      <c r="B4991" t="s">
        <v>210</v>
      </c>
      <c r="C4991" s="3">
        <v>29025</v>
      </c>
      <c r="D4991">
        <v>2312</v>
      </c>
      <c r="E4991" t="s">
        <v>68</v>
      </c>
    </row>
    <row r="4992" spans="1:5" hidden="1">
      <c r="A4992">
        <v>388258</v>
      </c>
      <c r="B4992" t="s">
        <v>209</v>
      </c>
      <c r="C4992" s="3">
        <v>28990</v>
      </c>
      <c r="D4992">
        <v>18094</v>
      </c>
      <c r="E4992" t="s">
        <v>52</v>
      </c>
    </row>
    <row r="4993" spans="1:14" hidden="1">
      <c r="A4993">
        <v>654579</v>
      </c>
      <c r="B4993" t="s">
        <v>208</v>
      </c>
      <c r="C4993" s="3">
        <v>28908</v>
      </c>
      <c r="D4993">
        <v>30065</v>
      </c>
      <c r="E4993" t="s">
        <v>41</v>
      </c>
    </row>
    <row r="4994" spans="1:14" hidden="1">
      <c r="A4994">
        <v>745150</v>
      </c>
      <c r="B4994" t="s">
        <v>207</v>
      </c>
      <c r="C4994" s="3">
        <v>28900</v>
      </c>
      <c r="D4994">
        <v>17114</v>
      </c>
      <c r="E4994" t="s">
        <v>52</v>
      </c>
    </row>
    <row r="4995" spans="1:14" hidden="1">
      <c r="A4995">
        <v>858153</v>
      </c>
      <c r="B4995" t="s">
        <v>206</v>
      </c>
      <c r="C4995" s="3">
        <v>28818</v>
      </c>
      <c r="D4995">
        <v>13926</v>
      </c>
      <c r="E4995" t="s">
        <v>52</v>
      </c>
    </row>
    <row r="4996" spans="1:14" hidden="1">
      <c r="A4996">
        <v>2122997</v>
      </c>
      <c r="B4996" t="s">
        <v>205</v>
      </c>
      <c r="C4996" s="3">
        <v>28732</v>
      </c>
      <c r="D4996">
        <v>33855</v>
      </c>
      <c r="E4996" t="s">
        <v>76</v>
      </c>
    </row>
    <row r="4997" spans="1:14" hidden="1">
      <c r="A4997">
        <v>838155</v>
      </c>
      <c r="B4997" t="s">
        <v>204</v>
      </c>
      <c r="C4997" s="3">
        <v>28607</v>
      </c>
      <c r="D4997">
        <v>17174</v>
      </c>
      <c r="E4997" t="s">
        <v>136</v>
      </c>
    </row>
    <row r="4998" spans="1:14" hidden="1">
      <c r="A4998">
        <v>1014255</v>
      </c>
      <c r="B4998" t="s">
        <v>203</v>
      </c>
      <c r="C4998" s="3">
        <v>28522</v>
      </c>
      <c r="D4998">
        <v>10200</v>
      </c>
      <c r="E4998" t="s">
        <v>66</v>
      </c>
    </row>
    <row r="4999" spans="1:14" hidden="1">
      <c r="A4999">
        <v>426141</v>
      </c>
      <c r="B4999" t="s">
        <v>202</v>
      </c>
      <c r="C4999" s="3">
        <v>28123</v>
      </c>
      <c r="D4999">
        <v>11302</v>
      </c>
      <c r="E4999" t="s">
        <v>45</v>
      </c>
    </row>
    <row r="5000" spans="1:14" hidden="1">
      <c r="A5000">
        <v>706450</v>
      </c>
      <c r="B5000" t="s">
        <v>201</v>
      </c>
      <c r="C5000" s="3">
        <v>28048</v>
      </c>
      <c r="D5000">
        <v>17122</v>
      </c>
      <c r="E5000" t="s">
        <v>66</v>
      </c>
    </row>
    <row r="5001" spans="1:14" hidden="1">
      <c r="A5001">
        <v>601032</v>
      </c>
      <c r="B5001" t="s">
        <v>200</v>
      </c>
      <c r="C5001" s="3">
        <v>27723</v>
      </c>
      <c r="D5001">
        <v>11731</v>
      </c>
      <c r="E5001" t="s">
        <v>45</v>
      </c>
    </row>
    <row r="5002" spans="1:14" hidden="1">
      <c r="A5002">
        <v>694146</v>
      </c>
      <c r="B5002" t="s">
        <v>199</v>
      </c>
      <c r="C5002" s="3">
        <v>27703</v>
      </c>
      <c r="D5002">
        <v>15930</v>
      </c>
      <c r="E5002" t="s">
        <v>47</v>
      </c>
    </row>
    <row r="5003" spans="1:14" hidden="1">
      <c r="A5003">
        <v>591740</v>
      </c>
      <c r="B5003" t="s">
        <v>198</v>
      </c>
      <c r="C5003" s="3">
        <v>27702</v>
      </c>
      <c r="D5003">
        <v>11351</v>
      </c>
      <c r="E5003" t="s">
        <v>47</v>
      </c>
    </row>
    <row r="5004" spans="1:14" hidden="1">
      <c r="A5004">
        <v>542854</v>
      </c>
      <c r="B5004" t="s">
        <v>119</v>
      </c>
      <c r="C5004" s="3">
        <v>27678</v>
      </c>
      <c r="D5004">
        <v>526</v>
      </c>
      <c r="E5004" t="s">
        <v>197</v>
      </c>
      <c r="N5004" t="s">
        <v>196</v>
      </c>
    </row>
    <row r="5005" spans="1:14" hidden="1">
      <c r="A5005">
        <v>167752</v>
      </c>
      <c r="B5005" t="s">
        <v>195</v>
      </c>
      <c r="C5005" s="3">
        <v>27524</v>
      </c>
      <c r="D5005">
        <v>4728</v>
      </c>
      <c r="E5005" t="s">
        <v>52</v>
      </c>
    </row>
    <row r="5006" spans="1:14" hidden="1">
      <c r="A5006">
        <v>456344</v>
      </c>
      <c r="B5006" t="s">
        <v>194</v>
      </c>
      <c r="C5006" s="3">
        <v>27293</v>
      </c>
      <c r="D5006">
        <v>10145</v>
      </c>
      <c r="E5006" t="s">
        <v>139</v>
      </c>
    </row>
    <row r="5007" spans="1:14" hidden="1">
      <c r="A5007">
        <v>514356</v>
      </c>
      <c r="B5007" t="s">
        <v>193</v>
      </c>
      <c r="C5007" s="3">
        <v>27222</v>
      </c>
      <c r="D5007">
        <v>399</v>
      </c>
      <c r="E5007" t="s">
        <v>68</v>
      </c>
      <c r="N5007" t="s">
        <v>192</v>
      </c>
    </row>
    <row r="5008" spans="1:14" hidden="1">
      <c r="A5008">
        <v>218850</v>
      </c>
      <c r="B5008" t="s">
        <v>191</v>
      </c>
      <c r="C5008" s="3">
        <v>27105</v>
      </c>
      <c r="D5008">
        <v>10644</v>
      </c>
      <c r="E5008" t="s">
        <v>43</v>
      </c>
    </row>
    <row r="5009" spans="1:5" hidden="1">
      <c r="A5009">
        <v>175458</v>
      </c>
      <c r="B5009" t="s">
        <v>190</v>
      </c>
      <c r="C5009" s="3">
        <v>26971</v>
      </c>
      <c r="D5009">
        <v>13611</v>
      </c>
      <c r="E5009" t="s">
        <v>43</v>
      </c>
    </row>
    <row r="5010" spans="1:5" hidden="1">
      <c r="A5010">
        <v>845452</v>
      </c>
      <c r="B5010" t="s">
        <v>189</v>
      </c>
      <c r="C5010" s="3">
        <v>26825</v>
      </c>
      <c r="D5010">
        <v>1388</v>
      </c>
      <c r="E5010" t="s">
        <v>66</v>
      </c>
    </row>
    <row r="5011" spans="1:5" hidden="1">
      <c r="A5011">
        <v>988256</v>
      </c>
      <c r="B5011" t="s">
        <v>188</v>
      </c>
      <c r="C5011" s="3">
        <v>26734</v>
      </c>
      <c r="D5011">
        <v>5196</v>
      </c>
      <c r="E5011" t="s">
        <v>66</v>
      </c>
    </row>
    <row r="5012" spans="1:5" hidden="1">
      <c r="A5012">
        <v>300456</v>
      </c>
      <c r="B5012" t="s">
        <v>187</v>
      </c>
      <c r="C5012" s="3">
        <v>26545</v>
      </c>
      <c r="D5012">
        <v>18089</v>
      </c>
      <c r="E5012" t="s">
        <v>52</v>
      </c>
    </row>
    <row r="5013" spans="1:5" hidden="1">
      <c r="A5013">
        <v>821559</v>
      </c>
      <c r="B5013" t="s">
        <v>186</v>
      </c>
      <c r="C5013" s="3">
        <v>26494</v>
      </c>
      <c r="D5013">
        <v>26755</v>
      </c>
      <c r="E5013" t="s">
        <v>66</v>
      </c>
    </row>
    <row r="5014" spans="1:5" hidden="1">
      <c r="A5014">
        <v>2496081</v>
      </c>
      <c r="B5014" t="s">
        <v>185</v>
      </c>
      <c r="C5014" s="3">
        <v>26311</v>
      </c>
      <c r="D5014">
        <v>34308</v>
      </c>
      <c r="E5014" t="s">
        <v>139</v>
      </c>
    </row>
    <row r="5015" spans="1:5" hidden="1">
      <c r="A5015">
        <v>2949970</v>
      </c>
      <c r="B5015" t="s">
        <v>184</v>
      </c>
      <c r="C5015" s="3">
        <v>26164</v>
      </c>
      <c r="D5015">
        <v>35393</v>
      </c>
      <c r="E5015" t="s">
        <v>45</v>
      </c>
    </row>
    <row r="5016" spans="1:5" hidden="1">
      <c r="A5016">
        <v>108652</v>
      </c>
      <c r="B5016" t="s">
        <v>183</v>
      </c>
      <c r="C5016" s="3">
        <v>26104</v>
      </c>
      <c r="D5016">
        <v>5105</v>
      </c>
      <c r="E5016" t="s">
        <v>66</v>
      </c>
    </row>
    <row r="5017" spans="1:5" hidden="1">
      <c r="A5017">
        <v>33370</v>
      </c>
      <c r="B5017" t="s">
        <v>182</v>
      </c>
      <c r="C5017" s="3">
        <v>25952</v>
      </c>
      <c r="D5017">
        <v>31723</v>
      </c>
      <c r="E5017" t="s">
        <v>139</v>
      </c>
    </row>
    <row r="5018" spans="1:5" hidden="1">
      <c r="A5018">
        <v>877958</v>
      </c>
      <c r="B5018" t="s">
        <v>181</v>
      </c>
      <c r="C5018" s="3">
        <v>25933</v>
      </c>
      <c r="D5018">
        <v>12585</v>
      </c>
      <c r="E5018" t="s">
        <v>68</v>
      </c>
    </row>
    <row r="5019" spans="1:5" hidden="1">
      <c r="A5019">
        <v>5427684</v>
      </c>
      <c r="B5019" t="s">
        <v>180</v>
      </c>
      <c r="C5019" s="3">
        <v>25679</v>
      </c>
      <c r="D5019">
        <v>59182</v>
      </c>
      <c r="E5019" t="s">
        <v>79</v>
      </c>
    </row>
    <row r="5020" spans="1:5" hidden="1">
      <c r="A5020">
        <v>288152</v>
      </c>
      <c r="B5020" t="s">
        <v>179</v>
      </c>
      <c r="C5020" s="3">
        <v>25272</v>
      </c>
      <c r="D5020">
        <v>3985</v>
      </c>
      <c r="E5020" t="s">
        <v>118</v>
      </c>
    </row>
    <row r="5021" spans="1:5" hidden="1">
      <c r="A5021">
        <v>3133570</v>
      </c>
      <c r="B5021" t="s">
        <v>178</v>
      </c>
      <c r="C5021" s="3">
        <v>25243</v>
      </c>
      <c r="D5021">
        <v>57477</v>
      </c>
      <c r="E5021" t="s">
        <v>66</v>
      </c>
    </row>
    <row r="5022" spans="1:5" hidden="1">
      <c r="A5022">
        <v>403254</v>
      </c>
      <c r="B5022" t="s">
        <v>177</v>
      </c>
      <c r="C5022" s="3">
        <v>25214</v>
      </c>
      <c r="D5022">
        <v>13986</v>
      </c>
      <c r="E5022" t="s">
        <v>129</v>
      </c>
    </row>
    <row r="5023" spans="1:5" hidden="1">
      <c r="A5023">
        <v>321152</v>
      </c>
      <c r="B5023" t="s">
        <v>176</v>
      </c>
      <c r="C5023" s="3">
        <v>25082</v>
      </c>
      <c r="D5023">
        <v>6100</v>
      </c>
      <c r="E5023" t="s">
        <v>175</v>
      </c>
    </row>
    <row r="5024" spans="1:5" hidden="1">
      <c r="A5024">
        <v>661157</v>
      </c>
      <c r="B5024" t="s">
        <v>174</v>
      </c>
      <c r="C5024" s="3">
        <v>25009</v>
      </c>
      <c r="D5024">
        <v>16905</v>
      </c>
      <c r="E5024" t="s">
        <v>43</v>
      </c>
    </row>
    <row r="5025" spans="1:5" hidden="1">
      <c r="A5025">
        <v>915935</v>
      </c>
      <c r="B5025" t="s">
        <v>173</v>
      </c>
      <c r="C5025" s="3">
        <v>24987</v>
      </c>
      <c r="D5025">
        <v>20454</v>
      </c>
      <c r="E5025" t="s">
        <v>45</v>
      </c>
    </row>
    <row r="5026" spans="1:5" hidden="1">
      <c r="A5026">
        <v>177555</v>
      </c>
      <c r="B5026" t="s">
        <v>172</v>
      </c>
      <c r="C5026" s="3">
        <v>24978</v>
      </c>
      <c r="D5026">
        <v>16868</v>
      </c>
      <c r="E5026" t="s">
        <v>43</v>
      </c>
    </row>
    <row r="5027" spans="1:5" hidden="1">
      <c r="A5027">
        <v>170640</v>
      </c>
      <c r="B5027" t="s">
        <v>171</v>
      </c>
      <c r="C5027" s="3">
        <v>24888</v>
      </c>
      <c r="D5027">
        <v>22543</v>
      </c>
      <c r="E5027" t="s">
        <v>45</v>
      </c>
    </row>
    <row r="5028" spans="1:5" hidden="1">
      <c r="A5028">
        <v>731957</v>
      </c>
      <c r="B5028" t="s">
        <v>170</v>
      </c>
      <c r="C5028" s="3">
        <v>24872</v>
      </c>
      <c r="D5028">
        <v>5232</v>
      </c>
      <c r="E5028" t="s">
        <v>66</v>
      </c>
    </row>
    <row r="5029" spans="1:5" hidden="1">
      <c r="A5029">
        <v>630041</v>
      </c>
      <c r="B5029" t="s">
        <v>169</v>
      </c>
      <c r="C5029" s="3">
        <v>24617</v>
      </c>
      <c r="D5029">
        <v>12098</v>
      </c>
      <c r="E5029" t="s">
        <v>45</v>
      </c>
    </row>
    <row r="5030" spans="1:5" hidden="1">
      <c r="A5030">
        <v>1000856</v>
      </c>
      <c r="B5030" t="s">
        <v>168</v>
      </c>
      <c r="C5030" s="3">
        <v>24427</v>
      </c>
      <c r="D5030">
        <v>12432</v>
      </c>
      <c r="E5030" t="s">
        <v>52</v>
      </c>
    </row>
    <row r="5031" spans="1:5" hidden="1">
      <c r="A5031">
        <v>615776</v>
      </c>
      <c r="B5031" t="s">
        <v>167</v>
      </c>
      <c r="C5031" s="3">
        <v>24292</v>
      </c>
      <c r="D5031">
        <v>29065</v>
      </c>
      <c r="E5031" t="s">
        <v>79</v>
      </c>
    </row>
    <row r="5032" spans="1:5" hidden="1">
      <c r="A5032">
        <v>609645</v>
      </c>
      <c r="B5032" t="s">
        <v>166</v>
      </c>
      <c r="C5032" s="3">
        <v>24289</v>
      </c>
      <c r="D5032">
        <v>10489</v>
      </c>
      <c r="E5032" t="s">
        <v>47</v>
      </c>
    </row>
    <row r="5033" spans="1:5" hidden="1">
      <c r="A5033">
        <v>441470</v>
      </c>
      <c r="B5033" t="s">
        <v>165</v>
      </c>
      <c r="C5033" s="3">
        <v>24262</v>
      </c>
      <c r="D5033">
        <v>29490</v>
      </c>
      <c r="E5033" t="s">
        <v>164</v>
      </c>
    </row>
    <row r="5034" spans="1:5" hidden="1">
      <c r="A5034">
        <v>833851</v>
      </c>
      <c r="B5034" t="s">
        <v>163</v>
      </c>
      <c r="C5034" s="3">
        <v>23951</v>
      </c>
      <c r="D5034">
        <v>8218</v>
      </c>
      <c r="E5034" t="s">
        <v>66</v>
      </c>
    </row>
    <row r="5035" spans="1:5" hidden="1">
      <c r="A5035">
        <v>325459</v>
      </c>
      <c r="B5035" t="s">
        <v>162</v>
      </c>
      <c r="C5035" s="3">
        <v>23915</v>
      </c>
      <c r="D5035">
        <v>5999</v>
      </c>
      <c r="E5035" t="s">
        <v>68</v>
      </c>
    </row>
    <row r="5036" spans="1:5" hidden="1">
      <c r="A5036">
        <v>150156</v>
      </c>
      <c r="B5036" t="s">
        <v>161</v>
      </c>
      <c r="C5036" s="3">
        <v>23770</v>
      </c>
      <c r="D5036">
        <v>9764</v>
      </c>
      <c r="E5036" t="s">
        <v>66</v>
      </c>
    </row>
    <row r="5037" spans="1:5" hidden="1">
      <c r="A5037">
        <v>1015458</v>
      </c>
      <c r="B5037" t="s">
        <v>160</v>
      </c>
      <c r="C5037" s="3">
        <v>23768</v>
      </c>
      <c r="D5037">
        <v>5175</v>
      </c>
      <c r="E5037" t="s">
        <v>66</v>
      </c>
    </row>
    <row r="5038" spans="1:5" hidden="1">
      <c r="A5038">
        <v>959630</v>
      </c>
      <c r="B5038" t="s">
        <v>159</v>
      </c>
      <c r="C5038" s="3">
        <v>23750</v>
      </c>
      <c r="D5038">
        <v>16281</v>
      </c>
      <c r="E5038" t="s">
        <v>79</v>
      </c>
    </row>
    <row r="5039" spans="1:5" hidden="1">
      <c r="A5039">
        <v>983055</v>
      </c>
      <c r="B5039" t="s">
        <v>158</v>
      </c>
      <c r="C5039" s="3">
        <v>23426</v>
      </c>
      <c r="D5039">
        <v>5380</v>
      </c>
      <c r="E5039" t="s">
        <v>43</v>
      </c>
    </row>
    <row r="5040" spans="1:5" hidden="1">
      <c r="A5040">
        <v>855303</v>
      </c>
      <c r="B5040" t="s">
        <v>157</v>
      </c>
      <c r="C5040" s="3">
        <v>23375</v>
      </c>
      <c r="D5040">
        <v>14820</v>
      </c>
      <c r="E5040" t="s">
        <v>36</v>
      </c>
    </row>
    <row r="5041" spans="1:5" hidden="1">
      <c r="A5041">
        <v>2796277</v>
      </c>
      <c r="B5041" t="s">
        <v>156</v>
      </c>
      <c r="C5041" s="3">
        <v>23370</v>
      </c>
      <c r="D5041">
        <v>35075</v>
      </c>
      <c r="E5041" t="s">
        <v>86</v>
      </c>
    </row>
    <row r="5042" spans="1:5" hidden="1">
      <c r="A5042">
        <v>13457</v>
      </c>
      <c r="B5042" t="s">
        <v>155</v>
      </c>
      <c r="C5042" s="3">
        <v>23327</v>
      </c>
      <c r="D5042">
        <v>5425</v>
      </c>
      <c r="E5042" t="s">
        <v>43</v>
      </c>
    </row>
    <row r="5043" spans="1:5" hidden="1">
      <c r="A5043">
        <v>235558</v>
      </c>
      <c r="B5043" t="s">
        <v>154</v>
      </c>
      <c r="C5043" s="3">
        <v>23224</v>
      </c>
      <c r="D5043">
        <v>18724</v>
      </c>
      <c r="E5043" t="s">
        <v>43</v>
      </c>
    </row>
    <row r="5044" spans="1:5" hidden="1">
      <c r="A5044">
        <v>856159</v>
      </c>
      <c r="B5044" t="s">
        <v>153</v>
      </c>
      <c r="C5044" s="3">
        <v>23176</v>
      </c>
      <c r="D5044">
        <v>18937</v>
      </c>
      <c r="E5044" t="s">
        <v>66</v>
      </c>
    </row>
    <row r="5045" spans="1:5" hidden="1">
      <c r="A5045">
        <v>207957</v>
      </c>
      <c r="B5045" t="s">
        <v>152</v>
      </c>
      <c r="C5045" s="3">
        <v>22989</v>
      </c>
      <c r="D5045">
        <v>10582</v>
      </c>
      <c r="E5045" t="s">
        <v>66</v>
      </c>
    </row>
    <row r="5046" spans="1:5" hidden="1">
      <c r="A5046">
        <v>410159</v>
      </c>
      <c r="B5046" t="s">
        <v>151</v>
      </c>
      <c r="C5046" s="3">
        <v>22907</v>
      </c>
      <c r="D5046">
        <v>18483</v>
      </c>
      <c r="E5046" t="s">
        <v>118</v>
      </c>
    </row>
    <row r="5047" spans="1:5" hidden="1">
      <c r="A5047">
        <v>125958</v>
      </c>
      <c r="B5047" t="s">
        <v>150</v>
      </c>
      <c r="C5047" s="3">
        <v>22786</v>
      </c>
      <c r="D5047">
        <v>17395</v>
      </c>
      <c r="E5047" t="s">
        <v>52</v>
      </c>
    </row>
    <row r="5048" spans="1:5" hidden="1">
      <c r="A5048">
        <v>846132</v>
      </c>
      <c r="B5048" t="s">
        <v>149</v>
      </c>
      <c r="C5048" s="3">
        <v>22772</v>
      </c>
      <c r="D5048">
        <v>10803</v>
      </c>
      <c r="E5048" t="s">
        <v>45</v>
      </c>
    </row>
    <row r="5049" spans="1:5" hidden="1">
      <c r="A5049">
        <v>306056</v>
      </c>
      <c r="B5049" t="s">
        <v>148</v>
      </c>
      <c r="C5049" s="3">
        <v>22584</v>
      </c>
      <c r="D5049">
        <v>3018</v>
      </c>
      <c r="E5049" t="s">
        <v>129</v>
      </c>
    </row>
    <row r="5050" spans="1:5" hidden="1">
      <c r="A5050">
        <v>74449</v>
      </c>
      <c r="B5050" t="s">
        <v>147</v>
      </c>
      <c r="C5050" s="3">
        <v>22112</v>
      </c>
      <c r="D5050">
        <v>14400</v>
      </c>
      <c r="E5050" t="s">
        <v>145</v>
      </c>
    </row>
    <row r="5051" spans="1:5" hidden="1">
      <c r="A5051">
        <v>596277</v>
      </c>
      <c r="B5051" t="s">
        <v>146</v>
      </c>
      <c r="C5051" s="3">
        <v>21979</v>
      </c>
      <c r="D5051">
        <v>28480</v>
      </c>
      <c r="E5051" t="s">
        <v>145</v>
      </c>
    </row>
    <row r="5052" spans="1:5" hidden="1">
      <c r="A5052">
        <v>92902</v>
      </c>
      <c r="B5052" t="s">
        <v>144</v>
      </c>
      <c r="C5052" s="3">
        <v>21796</v>
      </c>
      <c r="D5052">
        <v>9406</v>
      </c>
      <c r="E5052" t="s">
        <v>36</v>
      </c>
    </row>
    <row r="5053" spans="1:5" hidden="1">
      <c r="A5053">
        <v>693073</v>
      </c>
      <c r="B5053" t="s">
        <v>143</v>
      </c>
      <c r="C5053" s="3">
        <v>21728</v>
      </c>
      <c r="D5053">
        <v>29005</v>
      </c>
      <c r="E5053" t="s">
        <v>76</v>
      </c>
    </row>
    <row r="5054" spans="1:5" hidden="1">
      <c r="A5054">
        <v>811457</v>
      </c>
      <c r="B5054" t="s">
        <v>142</v>
      </c>
      <c r="C5054" s="3">
        <v>21491</v>
      </c>
      <c r="D5054">
        <v>3303</v>
      </c>
      <c r="E5054" t="s">
        <v>141</v>
      </c>
    </row>
    <row r="5055" spans="1:5" hidden="1">
      <c r="A5055">
        <v>652959</v>
      </c>
      <c r="B5055" t="s">
        <v>88</v>
      </c>
      <c r="C5055" s="3">
        <v>21341</v>
      </c>
      <c r="D5055">
        <v>15853</v>
      </c>
      <c r="E5055" t="s">
        <v>52</v>
      </c>
    </row>
    <row r="5056" spans="1:5" hidden="1">
      <c r="A5056">
        <v>62044</v>
      </c>
      <c r="B5056" t="s">
        <v>140</v>
      </c>
      <c r="C5056" s="3">
        <v>21327</v>
      </c>
      <c r="D5056">
        <v>21342</v>
      </c>
      <c r="E5056" t="s">
        <v>139</v>
      </c>
    </row>
    <row r="5057" spans="1:5" hidden="1">
      <c r="A5057">
        <v>604033</v>
      </c>
      <c r="B5057" t="s">
        <v>138</v>
      </c>
      <c r="C5057" s="3">
        <v>21249</v>
      </c>
      <c r="D5057">
        <v>3600</v>
      </c>
      <c r="E5057" t="s">
        <v>45</v>
      </c>
    </row>
    <row r="5058" spans="1:5" hidden="1">
      <c r="A5058">
        <v>854351</v>
      </c>
      <c r="B5058" t="s">
        <v>137</v>
      </c>
      <c r="C5058" s="3">
        <v>20951</v>
      </c>
      <c r="D5058">
        <v>9127</v>
      </c>
      <c r="E5058" t="s">
        <v>136</v>
      </c>
    </row>
    <row r="5059" spans="1:5" hidden="1">
      <c r="A5059">
        <v>1416279</v>
      </c>
      <c r="B5059" t="s">
        <v>135</v>
      </c>
      <c r="C5059" s="3">
        <v>20839</v>
      </c>
      <c r="D5059">
        <v>32957</v>
      </c>
      <c r="E5059" t="s">
        <v>134</v>
      </c>
    </row>
    <row r="5060" spans="1:5" hidden="1">
      <c r="A5060">
        <v>332345</v>
      </c>
      <c r="B5060" t="s">
        <v>133</v>
      </c>
      <c r="C5060" s="3">
        <v>20772</v>
      </c>
      <c r="D5060">
        <v>11300</v>
      </c>
      <c r="E5060" t="s">
        <v>45</v>
      </c>
    </row>
    <row r="5061" spans="1:5" hidden="1">
      <c r="A5061">
        <v>378044</v>
      </c>
      <c r="B5061" t="s">
        <v>132</v>
      </c>
      <c r="C5061" s="3">
        <v>20588</v>
      </c>
      <c r="D5061">
        <v>5619</v>
      </c>
      <c r="E5061" t="s">
        <v>131</v>
      </c>
    </row>
    <row r="5062" spans="1:5" hidden="1">
      <c r="A5062">
        <v>67254</v>
      </c>
      <c r="B5062" t="s">
        <v>130</v>
      </c>
      <c r="C5062" s="3">
        <v>20535</v>
      </c>
      <c r="D5062">
        <v>27010</v>
      </c>
      <c r="E5062" t="s">
        <v>129</v>
      </c>
    </row>
    <row r="5063" spans="1:5" hidden="1">
      <c r="A5063">
        <v>424437</v>
      </c>
      <c r="B5063" t="s">
        <v>128</v>
      </c>
      <c r="C5063" s="3">
        <v>20341</v>
      </c>
      <c r="D5063">
        <v>10840</v>
      </c>
      <c r="E5063" t="s">
        <v>45</v>
      </c>
    </row>
    <row r="5064" spans="1:5" hidden="1">
      <c r="A5064">
        <v>379050</v>
      </c>
      <c r="B5064" t="s">
        <v>127</v>
      </c>
      <c r="C5064" s="3">
        <v>20304</v>
      </c>
      <c r="D5064">
        <v>16561</v>
      </c>
      <c r="E5064" t="s">
        <v>66</v>
      </c>
    </row>
    <row r="5065" spans="1:5" hidden="1">
      <c r="A5065">
        <v>359650</v>
      </c>
      <c r="B5065" t="s">
        <v>126</v>
      </c>
      <c r="C5065" s="3">
        <v>20055</v>
      </c>
      <c r="D5065">
        <v>17652</v>
      </c>
      <c r="E5065" t="s">
        <v>52</v>
      </c>
    </row>
    <row r="5066" spans="1:5" hidden="1">
      <c r="A5066">
        <v>418436</v>
      </c>
      <c r="B5066" t="s">
        <v>125</v>
      </c>
      <c r="C5066" s="3">
        <v>19993</v>
      </c>
      <c r="D5066">
        <v>19105</v>
      </c>
      <c r="E5066" t="s">
        <v>45</v>
      </c>
    </row>
    <row r="5067" spans="1:5" hidden="1">
      <c r="A5067">
        <v>5448915</v>
      </c>
      <c r="B5067" t="s">
        <v>124</v>
      </c>
      <c r="C5067" s="3">
        <v>19968</v>
      </c>
      <c r="D5067">
        <v>59176</v>
      </c>
      <c r="E5067" t="s">
        <v>123</v>
      </c>
    </row>
    <row r="5068" spans="1:5" hidden="1">
      <c r="A5068">
        <v>295646</v>
      </c>
      <c r="B5068" t="s">
        <v>122</v>
      </c>
      <c r="C5068" s="3">
        <v>19864</v>
      </c>
      <c r="D5068">
        <v>13902</v>
      </c>
      <c r="E5068" t="s">
        <v>45</v>
      </c>
    </row>
    <row r="5069" spans="1:5" hidden="1">
      <c r="A5069">
        <v>655530</v>
      </c>
      <c r="B5069" t="s">
        <v>121</v>
      </c>
      <c r="C5069" s="3">
        <v>19612</v>
      </c>
      <c r="D5069">
        <v>11681</v>
      </c>
      <c r="E5069" t="s">
        <v>45</v>
      </c>
    </row>
    <row r="5070" spans="1:5" hidden="1">
      <c r="A5070">
        <v>2877484</v>
      </c>
      <c r="B5070" t="s">
        <v>120</v>
      </c>
      <c r="C5070" s="3">
        <v>19584</v>
      </c>
      <c r="D5070">
        <v>35314</v>
      </c>
      <c r="E5070" t="s">
        <v>84</v>
      </c>
    </row>
    <row r="5071" spans="1:5" hidden="1">
      <c r="A5071">
        <v>407850</v>
      </c>
      <c r="B5071" t="s">
        <v>119</v>
      </c>
      <c r="C5071" s="3">
        <v>19576</v>
      </c>
      <c r="D5071">
        <v>12293</v>
      </c>
      <c r="E5071" t="s">
        <v>118</v>
      </c>
    </row>
    <row r="5072" spans="1:5" hidden="1">
      <c r="A5072">
        <v>107459</v>
      </c>
      <c r="B5072" t="s">
        <v>117</v>
      </c>
      <c r="C5072" s="3">
        <v>19553</v>
      </c>
      <c r="D5072">
        <v>9374</v>
      </c>
      <c r="E5072" t="s">
        <v>71</v>
      </c>
    </row>
    <row r="5073" spans="1:5" hidden="1">
      <c r="A5073">
        <v>918776</v>
      </c>
      <c r="B5073" t="s">
        <v>116</v>
      </c>
      <c r="C5073" s="3">
        <v>19509</v>
      </c>
      <c r="D5073">
        <v>32306</v>
      </c>
      <c r="E5073" t="s">
        <v>76</v>
      </c>
    </row>
    <row r="5074" spans="1:5" hidden="1">
      <c r="A5074">
        <v>302133</v>
      </c>
      <c r="B5074" t="s">
        <v>115</v>
      </c>
      <c r="C5074" s="3">
        <v>19352</v>
      </c>
      <c r="D5074">
        <v>10471</v>
      </c>
      <c r="E5074" t="s">
        <v>45</v>
      </c>
    </row>
    <row r="5075" spans="1:5" hidden="1">
      <c r="A5075">
        <v>336950</v>
      </c>
      <c r="B5075" t="s">
        <v>114</v>
      </c>
      <c r="C5075" s="3">
        <v>19040</v>
      </c>
      <c r="D5075">
        <v>1436</v>
      </c>
      <c r="E5075" t="s">
        <v>43</v>
      </c>
    </row>
    <row r="5076" spans="1:5" hidden="1">
      <c r="A5076">
        <v>273859</v>
      </c>
      <c r="B5076" t="s">
        <v>113</v>
      </c>
      <c r="C5076" s="3">
        <v>18962</v>
      </c>
      <c r="D5076">
        <v>12284</v>
      </c>
      <c r="E5076" t="s">
        <v>68</v>
      </c>
    </row>
    <row r="5077" spans="1:5" hidden="1">
      <c r="A5077">
        <v>185251</v>
      </c>
      <c r="B5077" t="s">
        <v>112</v>
      </c>
      <c r="C5077" s="3">
        <v>18799</v>
      </c>
      <c r="D5077">
        <v>4098</v>
      </c>
      <c r="E5077" t="s">
        <v>68</v>
      </c>
    </row>
    <row r="5078" spans="1:5" hidden="1">
      <c r="A5078">
        <v>856944</v>
      </c>
      <c r="B5078" t="s">
        <v>111</v>
      </c>
      <c r="C5078" s="3">
        <v>18720</v>
      </c>
      <c r="D5078">
        <v>25260</v>
      </c>
      <c r="E5078" t="s">
        <v>47</v>
      </c>
    </row>
    <row r="5079" spans="1:5" hidden="1">
      <c r="A5079">
        <v>274025</v>
      </c>
      <c r="B5079" t="s">
        <v>110</v>
      </c>
      <c r="C5079" s="3">
        <v>18644</v>
      </c>
      <c r="D5079">
        <v>9438</v>
      </c>
      <c r="E5079" t="s">
        <v>76</v>
      </c>
    </row>
    <row r="5080" spans="1:5" hidden="1">
      <c r="A5080">
        <v>823553</v>
      </c>
      <c r="B5080" t="s">
        <v>109</v>
      </c>
      <c r="C5080" s="3">
        <v>18460</v>
      </c>
      <c r="D5080">
        <v>17569</v>
      </c>
      <c r="E5080" t="s">
        <v>52</v>
      </c>
    </row>
    <row r="5081" spans="1:5" hidden="1">
      <c r="A5081">
        <v>304575</v>
      </c>
      <c r="B5081" t="s">
        <v>108</v>
      </c>
      <c r="C5081" s="3">
        <v>18368</v>
      </c>
      <c r="D5081">
        <v>29379</v>
      </c>
      <c r="E5081" t="s">
        <v>43</v>
      </c>
    </row>
    <row r="5082" spans="1:5" hidden="1">
      <c r="A5082">
        <v>659640</v>
      </c>
      <c r="B5082" t="s">
        <v>107</v>
      </c>
      <c r="C5082" s="3">
        <v>18355</v>
      </c>
      <c r="D5082">
        <v>15817</v>
      </c>
      <c r="E5082" t="s">
        <v>106</v>
      </c>
    </row>
    <row r="5083" spans="1:5" hidden="1">
      <c r="A5083">
        <v>836656</v>
      </c>
      <c r="B5083" t="s">
        <v>44</v>
      </c>
      <c r="C5083" s="3">
        <v>18280</v>
      </c>
      <c r="D5083">
        <v>4144</v>
      </c>
      <c r="E5083" t="s">
        <v>68</v>
      </c>
    </row>
    <row r="5084" spans="1:5" hidden="1">
      <c r="A5084">
        <v>318639</v>
      </c>
      <c r="B5084" t="s">
        <v>105</v>
      </c>
      <c r="C5084" s="3">
        <v>18272</v>
      </c>
      <c r="D5084">
        <v>10885</v>
      </c>
      <c r="E5084" t="s">
        <v>45</v>
      </c>
    </row>
    <row r="5085" spans="1:5" hidden="1">
      <c r="A5085">
        <v>1404940</v>
      </c>
      <c r="B5085" t="s">
        <v>104</v>
      </c>
      <c r="C5085" s="3">
        <v>18023</v>
      </c>
      <c r="D5085">
        <v>27575</v>
      </c>
      <c r="E5085" t="s">
        <v>103</v>
      </c>
    </row>
    <row r="5086" spans="1:5" hidden="1">
      <c r="A5086">
        <v>1008450</v>
      </c>
      <c r="B5086" t="s">
        <v>102</v>
      </c>
      <c r="C5086" s="3">
        <v>17735</v>
      </c>
      <c r="D5086">
        <v>8323</v>
      </c>
      <c r="E5086" t="s">
        <v>43</v>
      </c>
    </row>
    <row r="5087" spans="1:5" hidden="1">
      <c r="A5087">
        <v>70955</v>
      </c>
      <c r="B5087" t="s">
        <v>92</v>
      </c>
      <c r="C5087" s="3">
        <v>17722</v>
      </c>
      <c r="D5087">
        <v>13696</v>
      </c>
      <c r="E5087" t="s">
        <v>43</v>
      </c>
    </row>
    <row r="5088" spans="1:5" hidden="1">
      <c r="A5088">
        <v>767246</v>
      </c>
      <c r="B5088" t="s">
        <v>101</v>
      </c>
      <c r="C5088" s="3">
        <v>17535</v>
      </c>
      <c r="D5088">
        <v>10872</v>
      </c>
      <c r="E5088" t="s">
        <v>45</v>
      </c>
    </row>
    <row r="5089" spans="1:5" hidden="1">
      <c r="A5089">
        <v>472250</v>
      </c>
      <c r="B5089" t="s">
        <v>100</v>
      </c>
      <c r="C5089" s="3">
        <v>17472</v>
      </c>
      <c r="D5089">
        <v>17825</v>
      </c>
      <c r="E5089" t="s">
        <v>43</v>
      </c>
    </row>
    <row r="5090" spans="1:5" hidden="1">
      <c r="A5090">
        <v>741358</v>
      </c>
      <c r="B5090" t="s">
        <v>99</v>
      </c>
      <c r="C5090" s="3">
        <v>17327</v>
      </c>
      <c r="D5090">
        <v>16744</v>
      </c>
      <c r="E5090" t="s">
        <v>52</v>
      </c>
    </row>
    <row r="5091" spans="1:5" hidden="1">
      <c r="A5091">
        <v>991854</v>
      </c>
      <c r="B5091" t="s">
        <v>98</v>
      </c>
      <c r="C5091" s="3">
        <v>17318</v>
      </c>
      <c r="D5091">
        <v>17138</v>
      </c>
      <c r="E5091" t="s">
        <v>68</v>
      </c>
    </row>
    <row r="5092" spans="1:5" hidden="1">
      <c r="A5092">
        <v>592859</v>
      </c>
      <c r="B5092" t="s">
        <v>97</v>
      </c>
      <c r="C5092" s="3">
        <v>17317</v>
      </c>
      <c r="D5092">
        <v>14084</v>
      </c>
      <c r="E5092" t="s">
        <v>52</v>
      </c>
    </row>
    <row r="5093" spans="1:5" hidden="1">
      <c r="A5093">
        <v>12656</v>
      </c>
      <c r="B5093" t="s">
        <v>96</v>
      </c>
      <c r="C5093" s="3">
        <v>17285</v>
      </c>
      <c r="D5093">
        <v>14944</v>
      </c>
      <c r="E5093" t="s">
        <v>52</v>
      </c>
    </row>
    <row r="5094" spans="1:5" hidden="1">
      <c r="A5094">
        <v>981350</v>
      </c>
      <c r="B5094" t="s">
        <v>95</v>
      </c>
      <c r="C5094" s="3">
        <v>17029</v>
      </c>
      <c r="D5094">
        <v>12425</v>
      </c>
      <c r="E5094" t="s">
        <v>52</v>
      </c>
    </row>
    <row r="5095" spans="1:5" hidden="1">
      <c r="A5095">
        <v>620752</v>
      </c>
      <c r="B5095" t="s">
        <v>94</v>
      </c>
      <c r="C5095" s="3">
        <v>16892</v>
      </c>
      <c r="D5095">
        <v>21478</v>
      </c>
      <c r="E5095" t="s">
        <v>60</v>
      </c>
    </row>
    <row r="5096" spans="1:5" hidden="1">
      <c r="A5096">
        <v>363442</v>
      </c>
      <c r="B5096" t="s">
        <v>93</v>
      </c>
      <c r="C5096" s="3">
        <v>16697</v>
      </c>
      <c r="D5096">
        <v>12086</v>
      </c>
      <c r="E5096" t="s">
        <v>45</v>
      </c>
    </row>
    <row r="5097" spans="1:5" hidden="1">
      <c r="A5097">
        <v>514057</v>
      </c>
      <c r="B5097" t="s">
        <v>92</v>
      </c>
      <c r="C5097" s="3">
        <v>16311</v>
      </c>
      <c r="D5097">
        <v>16516</v>
      </c>
      <c r="E5097" t="s">
        <v>43</v>
      </c>
    </row>
    <row r="5098" spans="1:5" hidden="1">
      <c r="A5098">
        <v>646471</v>
      </c>
      <c r="B5098" t="s">
        <v>91</v>
      </c>
      <c r="C5098" s="3">
        <v>16222</v>
      </c>
      <c r="D5098">
        <v>30031</v>
      </c>
      <c r="E5098" t="s">
        <v>86</v>
      </c>
    </row>
    <row r="5099" spans="1:5" hidden="1">
      <c r="A5099">
        <v>297547</v>
      </c>
      <c r="B5099" t="s">
        <v>90</v>
      </c>
      <c r="C5099" s="3">
        <v>16182</v>
      </c>
      <c r="D5099">
        <v>9102</v>
      </c>
      <c r="E5099" t="s">
        <v>47</v>
      </c>
    </row>
    <row r="5100" spans="1:5" hidden="1">
      <c r="A5100">
        <v>799939</v>
      </c>
      <c r="B5100" t="s">
        <v>89</v>
      </c>
      <c r="C5100" s="3">
        <v>16049</v>
      </c>
      <c r="D5100">
        <v>11716</v>
      </c>
      <c r="E5100" t="s">
        <v>45</v>
      </c>
    </row>
    <row r="5101" spans="1:5" hidden="1">
      <c r="A5101">
        <v>976954</v>
      </c>
      <c r="B5101" t="s">
        <v>88</v>
      </c>
      <c r="C5101" s="3">
        <v>15649</v>
      </c>
      <c r="D5101">
        <v>17632</v>
      </c>
      <c r="E5101" t="s">
        <v>52</v>
      </c>
    </row>
    <row r="5102" spans="1:5" hidden="1">
      <c r="A5102">
        <v>460275</v>
      </c>
      <c r="B5102" t="s">
        <v>87</v>
      </c>
      <c r="C5102" s="3">
        <v>15528</v>
      </c>
      <c r="D5102">
        <v>29627</v>
      </c>
      <c r="E5102" t="s">
        <v>86</v>
      </c>
    </row>
    <row r="5103" spans="1:5" hidden="1">
      <c r="A5103">
        <v>470434</v>
      </c>
      <c r="B5103" t="s">
        <v>85</v>
      </c>
      <c r="C5103" s="3">
        <v>14929</v>
      </c>
      <c r="D5103">
        <v>9614</v>
      </c>
      <c r="E5103" t="s">
        <v>84</v>
      </c>
    </row>
    <row r="5104" spans="1:5" hidden="1">
      <c r="A5104">
        <v>354</v>
      </c>
      <c r="B5104" t="s">
        <v>83</v>
      </c>
      <c r="C5104" s="3">
        <v>14369</v>
      </c>
      <c r="D5104">
        <v>14083</v>
      </c>
      <c r="E5104" t="s">
        <v>52</v>
      </c>
    </row>
    <row r="5105" spans="1:5" hidden="1">
      <c r="A5105">
        <v>999355</v>
      </c>
      <c r="B5105" t="s">
        <v>82</v>
      </c>
      <c r="C5105" s="3">
        <v>14345</v>
      </c>
      <c r="D5105">
        <v>16472</v>
      </c>
      <c r="E5105" t="s">
        <v>66</v>
      </c>
    </row>
    <row r="5106" spans="1:5" hidden="1">
      <c r="A5106">
        <v>1011852</v>
      </c>
      <c r="B5106" t="s">
        <v>81</v>
      </c>
      <c r="C5106" s="3">
        <v>14201</v>
      </c>
      <c r="D5106">
        <v>17589</v>
      </c>
      <c r="E5106" t="s">
        <v>43</v>
      </c>
    </row>
    <row r="5107" spans="1:5" hidden="1">
      <c r="A5107">
        <v>1007734</v>
      </c>
      <c r="B5107" t="s">
        <v>80</v>
      </c>
      <c r="C5107" s="3">
        <v>14028</v>
      </c>
      <c r="D5107">
        <v>22205</v>
      </c>
      <c r="E5107" t="s">
        <v>79</v>
      </c>
    </row>
    <row r="5108" spans="1:5" hidden="1">
      <c r="A5108">
        <v>931458</v>
      </c>
      <c r="B5108" t="s">
        <v>78</v>
      </c>
      <c r="C5108" s="3">
        <v>13816</v>
      </c>
      <c r="D5108">
        <v>4683</v>
      </c>
      <c r="E5108" t="s">
        <v>52</v>
      </c>
    </row>
    <row r="5109" spans="1:5" hidden="1">
      <c r="A5109">
        <v>910079</v>
      </c>
      <c r="B5109" t="s">
        <v>77</v>
      </c>
      <c r="C5109" s="3">
        <v>13717</v>
      </c>
      <c r="D5109">
        <v>29966</v>
      </c>
      <c r="E5109" t="s">
        <v>76</v>
      </c>
    </row>
    <row r="5110" spans="1:5" hidden="1">
      <c r="A5110">
        <v>116554</v>
      </c>
      <c r="B5110" t="s">
        <v>75</v>
      </c>
      <c r="C5110" s="3">
        <v>13709</v>
      </c>
      <c r="D5110">
        <v>18924</v>
      </c>
      <c r="E5110" t="s">
        <v>68</v>
      </c>
    </row>
    <row r="5111" spans="1:5" hidden="1">
      <c r="A5111">
        <v>2651899</v>
      </c>
      <c r="B5111" t="s">
        <v>74</v>
      </c>
      <c r="C5111" s="3">
        <v>13060</v>
      </c>
      <c r="D5111">
        <v>34478</v>
      </c>
      <c r="E5111" t="s">
        <v>34</v>
      </c>
    </row>
    <row r="5112" spans="1:5" hidden="1">
      <c r="A5112">
        <v>971379</v>
      </c>
      <c r="B5112" t="s">
        <v>73</v>
      </c>
      <c r="C5112" s="3">
        <v>12996</v>
      </c>
      <c r="D5112">
        <v>31345</v>
      </c>
      <c r="E5112" t="s">
        <v>34</v>
      </c>
    </row>
    <row r="5113" spans="1:5" hidden="1">
      <c r="A5113">
        <v>2809373</v>
      </c>
      <c r="B5113" t="s">
        <v>72</v>
      </c>
      <c r="C5113" s="3">
        <v>12974</v>
      </c>
      <c r="D5113">
        <v>57160</v>
      </c>
      <c r="E5113" t="s">
        <v>71</v>
      </c>
    </row>
    <row r="5114" spans="1:5" hidden="1">
      <c r="A5114">
        <v>469250</v>
      </c>
      <c r="B5114" t="s">
        <v>70</v>
      </c>
      <c r="C5114" s="3">
        <v>12912</v>
      </c>
      <c r="D5114">
        <v>13729</v>
      </c>
      <c r="E5114" t="s">
        <v>52</v>
      </c>
    </row>
    <row r="5115" spans="1:5" hidden="1">
      <c r="A5115">
        <v>59754</v>
      </c>
      <c r="B5115" t="s">
        <v>69</v>
      </c>
      <c r="C5115" s="3">
        <v>12726</v>
      </c>
      <c r="D5115">
        <v>2317</v>
      </c>
      <c r="E5115" t="s">
        <v>68</v>
      </c>
    </row>
    <row r="5116" spans="1:5" hidden="1">
      <c r="A5116">
        <v>401951</v>
      </c>
      <c r="B5116" t="s">
        <v>67</v>
      </c>
      <c r="C5116" s="3">
        <v>12692</v>
      </c>
      <c r="D5116">
        <v>8197</v>
      </c>
      <c r="E5116" t="s">
        <v>66</v>
      </c>
    </row>
    <row r="5117" spans="1:5" hidden="1">
      <c r="A5117">
        <v>384353</v>
      </c>
      <c r="B5117" t="s">
        <v>65</v>
      </c>
      <c r="C5117" s="3">
        <v>12519</v>
      </c>
      <c r="D5117">
        <v>10635</v>
      </c>
      <c r="E5117" t="s">
        <v>43</v>
      </c>
    </row>
    <row r="5118" spans="1:5" hidden="1">
      <c r="A5118">
        <v>602842</v>
      </c>
      <c r="B5118" t="s">
        <v>64</v>
      </c>
      <c r="C5118" s="3">
        <v>12061</v>
      </c>
      <c r="D5118">
        <v>17441</v>
      </c>
      <c r="E5118" t="s">
        <v>47</v>
      </c>
    </row>
    <row r="5119" spans="1:5" hidden="1">
      <c r="A5119">
        <v>253776</v>
      </c>
      <c r="B5119" t="s">
        <v>63</v>
      </c>
      <c r="C5119" s="3">
        <v>11702</v>
      </c>
      <c r="D5119">
        <v>30241</v>
      </c>
      <c r="E5119" t="s">
        <v>45</v>
      </c>
    </row>
    <row r="5120" spans="1:5" hidden="1">
      <c r="A5120">
        <v>63751</v>
      </c>
      <c r="B5120" t="s">
        <v>62</v>
      </c>
      <c r="C5120" s="3">
        <v>10263</v>
      </c>
      <c r="D5120">
        <v>15009</v>
      </c>
      <c r="E5120" t="s">
        <v>52</v>
      </c>
    </row>
    <row r="5121" spans="1:5" hidden="1">
      <c r="A5121">
        <v>644954</v>
      </c>
      <c r="B5121" t="s">
        <v>61</v>
      </c>
      <c r="C5121" s="3">
        <v>9924</v>
      </c>
      <c r="D5121">
        <v>35510</v>
      </c>
      <c r="E5121" t="s">
        <v>60</v>
      </c>
    </row>
    <row r="5122" spans="1:5" hidden="1">
      <c r="A5122">
        <v>21256</v>
      </c>
      <c r="B5122" t="s">
        <v>59</v>
      </c>
      <c r="C5122" s="3">
        <v>9883</v>
      </c>
      <c r="D5122">
        <v>16583</v>
      </c>
      <c r="E5122" t="s">
        <v>52</v>
      </c>
    </row>
    <row r="5123" spans="1:5" hidden="1">
      <c r="A5123">
        <v>3029253</v>
      </c>
      <c r="B5123" t="s">
        <v>58</v>
      </c>
      <c r="C5123" s="3">
        <v>9495</v>
      </c>
      <c r="D5123">
        <v>57109</v>
      </c>
      <c r="E5123" t="s">
        <v>41</v>
      </c>
    </row>
    <row r="5124" spans="1:5" hidden="1">
      <c r="A5124">
        <v>477376</v>
      </c>
      <c r="B5124" t="s">
        <v>57</v>
      </c>
      <c r="C5124" s="3">
        <v>9478</v>
      </c>
      <c r="D5124">
        <v>6149</v>
      </c>
      <c r="E5124" t="s">
        <v>56</v>
      </c>
    </row>
    <row r="5125" spans="1:5" hidden="1">
      <c r="A5125">
        <v>593771</v>
      </c>
      <c r="B5125" t="s">
        <v>55</v>
      </c>
      <c r="C5125" s="3">
        <v>9293</v>
      </c>
      <c r="D5125">
        <v>26816</v>
      </c>
      <c r="E5125" t="s">
        <v>54</v>
      </c>
    </row>
    <row r="5126" spans="1:5" hidden="1">
      <c r="A5126">
        <v>490955</v>
      </c>
      <c r="B5126" t="s">
        <v>53</v>
      </c>
      <c r="C5126" s="3">
        <v>9220</v>
      </c>
      <c r="D5126">
        <v>17982</v>
      </c>
      <c r="E5126" t="s">
        <v>52</v>
      </c>
    </row>
    <row r="5127" spans="1:5" hidden="1">
      <c r="A5127">
        <v>322476</v>
      </c>
      <c r="B5127" t="s">
        <v>51</v>
      </c>
      <c r="C5127" s="3">
        <v>8807</v>
      </c>
      <c r="D5127">
        <v>30618</v>
      </c>
      <c r="E5127" t="s">
        <v>45</v>
      </c>
    </row>
    <row r="5128" spans="1:5" hidden="1">
      <c r="A5128">
        <v>256049</v>
      </c>
      <c r="B5128" t="s">
        <v>50</v>
      </c>
      <c r="C5128" s="3">
        <v>8277</v>
      </c>
      <c r="D5128">
        <v>19693</v>
      </c>
      <c r="E5128" t="s">
        <v>45</v>
      </c>
    </row>
    <row r="5129" spans="1:5" hidden="1">
      <c r="A5129">
        <v>277679</v>
      </c>
      <c r="B5129" t="s">
        <v>49</v>
      </c>
      <c r="C5129" s="3">
        <v>8183</v>
      </c>
      <c r="D5129">
        <v>29501</v>
      </c>
      <c r="E5129" t="s">
        <v>47</v>
      </c>
    </row>
    <row r="5130" spans="1:5" hidden="1">
      <c r="A5130">
        <v>2774707</v>
      </c>
      <c r="B5130" t="s">
        <v>48</v>
      </c>
      <c r="C5130" s="3">
        <v>8135</v>
      </c>
      <c r="D5130">
        <v>34619</v>
      </c>
      <c r="E5130" t="s">
        <v>47</v>
      </c>
    </row>
    <row r="5131" spans="1:5" hidden="1">
      <c r="A5131">
        <v>3353154</v>
      </c>
      <c r="B5131" t="s">
        <v>46</v>
      </c>
      <c r="C5131" s="3">
        <v>7968</v>
      </c>
      <c r="D5131">
        <v>58216</v>
      </c>
      <c r="E5131" t="s">
        <v>45</v>
      </c>
    </row>
    <row r="5132" spans="1:5" hidden="1">
      <c r="A5132">
        <v>984650</v>
      </c>
      <c r="B5132" t="s">
        <v>44</v>
      </c>
      <c r="C5132" s="3">
        <v>7368</v>
      </c>
      <c r="D5132">
        <v>17444</v>
      </c>
      <c r="E5132" t="s">
        <v>43</v>
      </c>
    </row>
    <row r="5133" spans="1:5" hidden="1">
      <c r="A5133">
        <v>382274</v>
      </c>
      <c r="B5133" t="s">
        <v>42</v>
      </c>
      <c r="C5133" s="3">
        <v>4135</v>
      </c>
      <c r="D5133">
        <v>28722</v>
      </c>
      <c r="E5133" t="s">
        <v>41</v>
      </c>
    </row>
    <row r="5134" spans="1:5" hidden="1">
      <c r="A5134">
        <v>2502825</v>
      </c>
      <c r="B5134" t="s">
        <v>40</v>
      </c>
      <c r="C5134" s="3">
        <v>3898</v>
      </c>
      <c r="D5134">
        <v>34331</v>
      </c>
      <c r="E5134" t="s">
        <v>39</v>
      </c>
    </row>
    <row r="5135" spans="1:5" hidden="1">
      <c r="A5135">
        <v>3268173</v>
      </c>
      <c r="B5135" t="s">
        <v>38</v>
      </c>
      <c r="C5135" s="3">
        <v>3441</v>
      </c>
      <c r="D5135">
        <v>57834</v>
      </c>
      <c r="E5135" t="s">
        <v>36</v>
      </c>
    </row>
    <row r="5136" spans="1:5" hidden="1">
      <c r="A5136">
        <v>125707</v>
      </c>
      <c r="B5136" t="s">
        <v>37</v>
      </c>
      <c r="C5136" s="3">
        <v>0</v>
      </c>
      <c r="D5136">
        <v>33652</v>
      </c>
      <c r="E5136" t="s">
        <v>36</v>
      </c>
    </row>
    <row r="5137" spans="1:5" hidden="1">
      <c r="A5137">
        <v>5398627</v>
      </c>
      <c r="B5137" t="s">
        <v>35</v>
      </c>
      <c r="C5137" s="3">
        <v>0</v>
      </c>
      <c r="D5137">
        <v>59188</v>
      </c>
      <c r="E5137" t="s">
        <v>34</v>
      </c>
    </row>
  </sheetData>
  <autoFilter ref="A3:O5137" xr:uid="{3F824F31-0FBC-4709-94B1-1BE00229DE4F}">
    <filterColumn colId="1">
      <colorFilter dxfId="1"/>
    </filterColumn>
    <sortState xmlns:xlrd2="http://schemas.microsoft.com/office/spreadsheetml/2017/richdata2" ref="A4:O5137">
      <sortCondition descending="1" ref="C3:C171"/>
    </sortState>
  </autoFilter>
  <conditionalFormatting sqref="H1 H173:H1048576">
    <cfRule type="duplicateValues" dxfId="0"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DADE0-A499-4E8B-8176-D9B48F906444}">
  <dimension ref="B1:P12"/>
  <sheetViews>
    <sheetView showGridLines="0" workbookViewId="0">
      <selection activeCell="D4" sqref="D4"/>
    </sheetView>
  </sheetViews>
  <sheetFormatPr defaultRowHeight="15"/>
  <cols>
    <col min="2" max="2" width="20.7109375" customWidth="1"/>
    <col min="3" max="5" width="15.7109375" customWidth="1"/>
  </cols>
  <sheetData>
    <row r="1" spans="2:16" ht="36" customHeight="1" thickBot="1">
      <c r="B1" s="104" t="s">
        <v>4634</v>
      </c>
      <c r="C1" s="104"/>
      <c r="D1" s="104"/>
      <c r="E1" s="104"/>
    </row>
    <row r="2" spans="2:16" ht="15.75" thickBot="1">
      <c r="H2" s="106" t="s">
        <v>4628</v>
      </c>
      <c r="I2" s="107"/>
      <c r="J2" s="107"/>
      <c r="K2" s="107"/>
      <c r="L2" s="107"/>
      <c r="M2" s="107"/>
      <c r="N2" s="107"/>
      <c r="O2" s="107"/>
      <c r="P2" s="108"/>
    </row>
    <row r="3" spans="2:16" ht="45.75" thickBot="1">
      <c r="B3" s="80" t="s">
        <v>4635</v>
      </c>
      <c r="C3" s="98" t="s">
        <v>4619</v>
      </c>
      <c r="D3" s="98" t="s">
        <v>4620</v>
      </c>
      <c r="E3" s="97" t="s">
        <v>4636</v>
      </c>
      <c r="H3" s="109" t="s">
        <v>4632</v>
      </c>
      <c r="I3" s="110"/>
      <c r="J3" s="110"/>
      <c r="K3" s="110"/>
      <c r="L3" s="110"/>
      <c r="M3" s="110"/>
      <c r="N3" s="110"/>
      <c r="O3" s="110"/>
      <c r="P3" s="111"/>
    </row>
    <row r="4" spans="2:16" ht="15.75" thickBot="1">
      <c r="B4" s="16" t="s">
        <v>4613</v>
      </c>
      <c r="C4" s="85">
        <f>'All Public Banks'!J131</f>
        <v>0.34452870501238619</v>
      </c>
      <c r="D4" s="85">
        <f>'All Public Banks'!K131</f>
        <v>0.26184267284542928</v>
      </c>
      <c r="E4" s="78">
        <f>'All Public Banks'!L131</f>
        <v>2.154646356572909E-2</v>
      </c>
      <c r="H4" s="112" t="s">
        <v>4625</v>
      </c>
      <c r="I4" s="113"/>
      <c r="J4" s="113"/>
      <c r="K4" s="113"/>
      <c r="L4" s="113"/>
      <c r="M4" s="113"/>
      <c r="N4" s="113"/>
      <c r="O4" s="113"/>
      <c r="P4" s="114"/>
    </row>
    <row r="5" spans="2:16" ht="15.75" thickBot="1">
      <c r="B5" s="20" t="s">
        <v>12</v>
      </c>
      <c r="C5" s="86">
        <f>'All Public Banks'!J132</f>
        <v>0.42458318588942712</v>
      </c>
      <c r="D5" s="86">
        <f>'All Public Banks'!K132</f>
        <v>0.43166123944644968</v>
      </c>
      <c r="E5" s="77">
        <f>'All Public Banks'!L132</f>
        <v>1.6169599300799573E-2</v>
      </c>
      <c r="H5" s="112" t="s">
        <v>4626</v>
      </c>
      <c r="I5" s="113"/>
      <c r="J5" s="113"/>
      <c r="K5" s="113"/>
      <c r="L5" s="113"/>
      <c r="M5" s="113"/>
      <c r="N5" s="113"/>
      <c r="O5" s="113"/>
      <c r="P5" s="114"/>
    </row>
    <row r="6" spans="2:16" ht="15.75" thickBot="1">
      <c r="B6" s="16" t="s">
        <v>13</v>
      </c>
      <c r="C6" s="85">
        <f>'All Public Banks'!J133</f>
        <v>0.29924082266298963</v>
      </c>
      <c r="D6" s="85">
        <f>'All Public Banks'!K133</f>
        <v>0.32569312446745752</v>
      </c>
      <c r="E6" s="78">
        <f>'All Public Banks'!L133</f>
        <v>1.3786706813997594E-2</v>
      </c>
      <c r="H6" s="112" t="s">
        <v>4627</v>
      </c>
      <c r="I6" s="113"/>
      <c r="J6" s="113"/>
      <c r="K6" s="113"/>
      <c r="L6" s="113"/>
      <c r="M6" s="113"/>
      <c r="N6" s="113"/>
      <c r="O6" s="113"/>
      <c r="P6" s="114"/>
    </row>
    <row r="7" spans="2:16" ht="15.75" thickBot="1">
      <c r="B7" s="21" t="s">
        <v>14</v>
      </c>
      <c r="C7" s="86">
        <f>'All Public Banks'!J134</f>
        <v>2.2199413489736064</v>
      </c>
      <c r="D7" s="86">
        <f>'All Public Banks'!K134</f>
        <v>1.4972342857142862</v>
      </c>
      <c r="E7" s="77">
        <f>'All Public Banks'!L134</f>
        <v>7.5933075933075939E-2</v>
      </c>
      <c r="H7" s="112" t="s">
        <v>4629</v>
      </c>
      <c r="I7" s="113"/>
      <c r="J7" s="113"/>
      <c r="K7" s="113"/>
      <c r="L7" s="113"/>
      <c r="M7" s="113"/>
      <c r="N7" s="113"/>
      <c r="O7" s="113"/>
      <c r="P7" s="114"/>
    </row>
    <row r="8" spans="2:16" ht="15.75" thickBot="1">
      <c r="B8" s="16" t="s">
        <v>15</v>
      </c>
      <c r="C8" s="85">
        <f>'All Public Banks'!J135</f>
        <v>-0.28333333333333333</v>
      </c>
      <c r="D8" s="85">
        <f>'All Public Banks'!K135</f>
        <v>-8.0847723704866509E-2</v>
      </c>
      <c r="E8" s="78">
        <f>'All Public Banks'!L135</f>
        <v>3.8296426696315515E-3</v>
      </c>
      <c r="H8" s="112" t="s">
        <v>4630</v>
      </c>
      <c r="I8" s="113"/>
      <c r="J8" s="113"/>
      <c r="K8" s="113"/>
      <c r="L8" s="113"/>
      <c r="M8" s="113"/>
      <c r="N8" s="113"/>
      <c r="O8" s="113"/>
      <c r="P8" s="114"/>
    </row>
    <row r="9" spans="2:16" ht="15.75" thickBot="1">
      <c r="H9" s="115" t="s">
        <v>4631</v>
      </c>
      <c r="I9" s="116"/>
      <c r="J9" s="116"/>
      <c r="K9" s="116"/>
      <c r="L9" s="116"/>
      <c r="M9" s="116"/>
      <c r="N9" s="116"/>
      <c r="O9" s="116"/>
      <c r="P9" s="117"/>
    </row>
    <row r="10" spans="2:16">
      <c r="B10" s="105" t="s">
        <v>4624</v>
      </c>
      <c r="C10" s="105"/>
      <c r="D10" s="105"/>
      <c r="E10" s="105"/>
    </row>
    <row r="12" spans="2:16">
      <c r="B12" s="99" t="s">
        <v>4633</v>
      </c>
    </row>
  </sheetData>
  <mergeCells count="10">
    <mergeCell ref="B1:E1"/>
    <mergeCell ref="B10:E10"/>
    <mergeCell ref="H2:P2"/>
    <mergeCell ref="H3:P3"/>
    <mergeCell ref="H4:P4"/>
    <mergeCell ref="H5:P5"/>
    <mergeCell ref="H6:P6"/>
    <mergeCell ref="H7:P7"/>
    <mergeCell ref="H8:P8"/>
    <mergeCell ref="H9:P9"/>
  </mergeCells>
  <hyperlinks>
    <hyperlink ref="B10" location="'All Public Banks'!A1" display="Click here to see a list of all public banks contributing to this analysis" xr:uid="{2088CB6B-DCC9-47AB-B0BE-FB529A8DF73B}"/>
    <hyperlink ref="H3" r:id="rId1" xr:uid="{B4829E12-1E11-4B3F-858D-18F22C0DDE0A}"/>
    <hyperlink ref="H4" r:id="rId2" xr:uid="{E2D5944B-EED9-4493-92B7-16C7924546D1}"/>
    <hyperlink ref="H5" r:id="rId3" display="Free On-Demand Webinar: Why Community Banks Need Stress Testing Now More than Ever" xr:uid="{35816ED3-62D7-44EF-92D6-45315C74F7A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D971E-30C3-46AB-8E40-DA8C341A3313}">
  <dimension ref="A1:N148"/>
  <sheetViews>
    <sheetView showGridLines="0" tabSelected="1" workbookViewId="0">
      <pane xSplit="2" ySplit="1" topLeftCell="D122" activePane="bottomRight" state="frozen"/>
      <selection pane="topRight" activeCell="C1" sqref="C1"/>
      <selection pane="bottomLeft" activeCell="A3" sqref="A3"/>
      <selection pane="bottomRight" activeCell="J33" sqref="J33"/>
    </sheetView>
  </sheetViews>
  <sheetFormatPr defaultRowHeight="15"/>
  <cols>
    <col min="1" max="1" width="44.85546875" customWidth="1"/>
    <col min="2" max="2" width="7.140625" style="47" bestFit="1" customWidth="1"/>
    <col min="3" max="3" width="21.42578125" bestFit="1" customWidth="1"/>
    <col min="4" max="8" width="12.7109375" customWidth="1"/>
    <col min="9" max="9" width="16.140625" customWidth="1"/>
    <col min="10" max="10" width="19.85546875" style="47" bestFit="1" customWidth="1"/>
    <col min="11" max="11" width="21.28515625" style="47" bestFit="1" customWidth="1"/>
    <col min="12" max="12" width="15" style="47" bestFit="1" customWidth="1"/>
    <col min="13" max="13" width="17.28515625" hidden="1" customWidth="1"/>
    <col min="14" max="14" width="15.28515625" hidden="1" customWidth="1"/>
  </cols>
  <sheetData>
    <row r="1" spans="1:14" s="79" customFormat="1" ht="45">
      <c r="A1" s="96" t="s">
        <v>4623</v>
      </c>
      <c r="B1" s="81" t="s">
        <v>4610</v>
      </c>
      <c r="C1" s="81" t="s">
        <v>4622</v>
      </c>
      <c r="D1" s="82" t="s">
        <v>4614</v>
      </c>
      <c r="E1" s="81" t="s">
        <v>4615</v>
      </c>
      <c r="F1" s="82" t="s">
        <v>4616</v>
      </c>
      <c r="G1" s="83" t="s">
        <v>4617</v>
      </c>
      <c r="H1" s="82" t="s">
        <v>4618</v>
      </c>
      <c r="I1" s="84" t="s">
        <v>7</v>
      </c>
      <c r="J1" s="80" t="s">
        <v>4619</v>
      </c>
      <c r="K1" s="83" t="s">
        <v>4620</v>
      </c>
      <c r="L1" s="83" t="s">
        <v>4621</v>
      </c>
      <c r="M1" s="83" t="s">
        <v>1</v>
      </c>
      <c r="N1" s="83" t="s">
        <v>2</v>
      </c>
    </row>
    <row r="2" spans="1:14">
      <c r="A2" s="10" t="s">
        <v>16</v>
      </c>
      <c r="B2" s="74" t="s">
        <v>76</v>
      </c>
      <c r="C2" s="60">
        <v>2147483647000</v>
      </c>
      <c r="D2" s="64">
        <v>14300</v>
      </c>
      <c r="E2" s="65">
        <v>4300</v>
      </c>
      <c r="F2" s="65">
        <v>18600</v>
      </c>
      <c r="G2" s="65">
        <v>6800</v>
      </c>
      <c r="H2" s="65">
        <v>25400</v>
      </c>
      <c r="I2" s="66">
        <v>1015375</v>
      </c>
      <c r="J2" s="90">
        <v>0.30069930069930068</v>
      </c>
      <c r="K2" s="90">
        <f>G2/D2</f>
        <v>0.47552447552447552</v>
      </c>
      <c r="L2" s="91">
        <v>2.5015388403299272E-2</v>
      </c>
      <c r="M2" s="87">
        <v>5.8999999999999997E-2</v>
      </c>
      <c r="N2" s="7">
        <v>0.42398963395422495</v>
      </c>
    </row>
    <row r="3" spans="1:14">
      <c r="A3" s="6" t="s">
        <v>17</v>
      </c>
      <c r="B3" s="75" t="s">
        <v>34</v>
      </c>
      <c r="C3" s="61">
        <v>1852983000000</v>
      </c>
      <c r="D3" s="67">
        <v>10229</v>
      </c>
      <c r="E3" s="67">
        <v>3252</v>
      </c>
      <c r="F3" s="67">
        <v>13481</v>
      </c>
      <c r="G3" s="67">
        <v>3645</v>
      </c>
      <c r="H3" s="67">
        <v>17126</v>
      </c>
      <c r="I3" s="68">
        <v>1050785</v>
      </c>
      <c r="J3" s="92">
        <v>0.31791964023853747</v>
      </c>
      <c r="K3" s="92">
        <f t="shared" ref="K3:K66" si="0">G3/D3</f>
        <v>0.35633981816404342</v>
      </c>
      <c r="L3" s="93">
        <v>1.6298291277473509E-2</v>
      </c>
      <c r="M3" s="88">
        <v>4.3999999999999997E-2</v>
      </c>
      <c r="N3" s="63">
        <v>0.37041571085167069</v>
      </c>
    </row>
    <row r="4" spans="1:14">
      <c r="A4" s="10" t="s">
        <v>18</v>
      </c>
      <c r="B4" s="74" t="s">
        <v>118</v>
      </c>
      <c r="C4" s="60">
        <v>1712919000000</v>
      </c>
      <c r="D4" s="64">
        <v>10500</v>
      </c>
      <c r="E4" s="64">
        <v>-1300</v>
      </c>
      <c r="F4" s="64">
        <v>9200</v>
      </c>
      <c r="G4" s="64">
        <v>2800</v>
      </c>
      <c r="H4" s="64">
        <v>12000</v>
      </c>
      <c r="I4" s="66">
        <v>1009843</v>
      </c>
      <c r="J4" s="90">
        <v>-0.12380952380952381</v>
      </c>
      <c r="K4" s="90">
        <f t="shared" si="0"/>
        <v>0.26666666666666666</v>
      </c>
      <c r="L4" s="91">
        <v>1.1883035283702516E-2</v>
      </c>
      <c r="M4" s="87">
        <v>4.4999999999999998E-2</v>
      </c>
      <c r="N4" s="7">
        <v>0.26406745074894483</v>
      </c>
    </row>
    <row r="5" spans="1:14">
      <c r="A5" s="6" t="s">
        <v>19</v>
      </c>
      <c r="B5" s="75" t="s">
        <v>118</v>
      </c>
      <c r="C5" s="61">
        <v>1453998000000</v>
      </c>
      <c r="D5" s="67">
        <v>14200</v>
      </c>
      <c r="E5" s="67">
        <v>4200</v>
      </c>
      <c r="F5" s="67">
        <v>18400</v>
      </c>
      <c r="G5" s="67">
        <v>4400</v>
      </c>
      <c r="H5" s="67">
        <v>22800</v>
      </c>
      <c r="I5" s="68">
        <v>682346</v>
      </c>
      <c r="J5" s="92">
        <v>0.29577464788732394</v>
      </c>
      <c r="K5" s="92">
        <f t="shared" si="0"/>
        <v>0.30985915492957744</v>
      </c>
      <c r="L5" s="93">
        <v>3.3414133005835747E-2</v>
      </c>
      <c r="M5" s="88">
        <v>6.6000000000000003E-2</v>
      </c>
      <c r="N5" s="63">
        <v>0.5062747425126628</v>
      </c>
    </row>
    <row r="6" spans="1:14" ht="14.1" customHeight="1">
      <c r="A6" s="10" t="s">
        <v>24</v>
      </c>
      <c r="B6" s="74" t="s">
        <v>76</v>
      </c>
      <c r="C6" s="60">
        <v>486004220000</v>
      </c>
      <c r="D6" s="64">
        <v>4491</v>
      </c>
      <c r="E6" s="64">
        <v>1499</v>
      </c>
      <c r="F6" s="64">
        <v>5990</v>
      </c>
      <c r="G6" s="64">
        <v>600</v>
      </c>
      <c r="H6" s="64">
        <v>6590</v>
      </c>
      <c r="I6" s="66">
        <v>318305</v>
      </c>
      <c r="J6" s="90">
        <v>0.33377866844800713</v>
      </c>
      <c r="K6" s="90">
        <f t="shared" si="0"/>
        <v>0.13360053440213762</v>
      </c>
      <c r="L6" s="91">
        <v>2.0703413392815069E-2</v>
      </c>
      <c r="M6" s="87">
        <v>5.6000000000000001E-2</v>
      </c>
      <c r="N6" s="7">
        <v>0.36970381058598339</v>
      </c>
    </row>
    <row r="7" spans="1:14">
      <c r="A7" s="6" t="s">
        <v>25</v>
      </c>
      <c r="B7" s="75" t="s">
        <v>34</v>
      </c>
      <c r="C7" s="61">
        <v>461256000000</v>
      </c>
      <c r="D7" s="67">
        <v>1889</v>
      </c>
      <c r="E7" s="67">
        <v>3140</v>
      </c>
      <c r="F7" s="67">
        <v>5029</v>
      </c>
      <c r="G7" s="67">
        <v>582</v>
      </c>
      <c r="H7" s="67">
        <v>5611</v>
      </c>
      <c r="I7" s="68">
        <v>324039</v>
      </c>
      <c r="J7" s="92">
        <v>1.6622551614610905</v>
      </c>
      <c r="K7" s="92">
        <f t="shared" si="0"/>
        <v>0.3080995235574378</v>
      </c>
      <c r="L7" s="93">
        <v>1.7315816923271582E-2</v>
      </c>
      <c r="M7" s="88"/>
      <c r="N7" s="63" t="s">
        <v>4593</v>
      </c>
    </row>
    <row r="8" spans="1:14">
      <c r="A8" s="10" t="s">
        <v>20</v>
      </c>
      <c r="B8" s="74" t="s">
        <v>103</v>
      </c>
      <c r="C8" s="60">
        <v>397703264000</v>
      </c>
      <c r="D8" s="64">
        <v>3060</v>
      </c>
      <c r="E8" s="64">
        <v>642</v>
      </c>
      <c r="F8" s="64">
        <v>3702</v>
      </c>
      <c r="G8" s="64">
        <v>692</v>
      </c>
      <c r="H8" s="64">
        <v>4394</v>
      </c>
      <c r="I8" s="66">
        <v>264643</v>
      </c>
      <c r="J8" s="90">
        <v>0.20980392156862746</v>
      </c>
      <c r="K8" s="90">
        <f t="shared" si="0"/>
        <v>0.2261437908496732</v>
      </c>
      <c r="L8" s="91">
        <v>1.6603499809176889E-2</v>
      </c>
      <c r="M8" s="87">
        <v>4.7E-2</v>
      </c>
      <c r="N8" s="7">
        <v>0.35326595338674233</v>
      </c>
    </row>
    <row r="9" spans="1:14">
      <c r="A9" s="6" t="s">
        <v>21</v>
      </c>
      <c r="B9" s="75" t="s">
        <v>325</v>
      </c>
      <c r="C9" s="61">
        <v>328999040000</v>
      </c>
      <c r="D9" s="67">
        <v>7208</v>
      </c>
      <c r="E9" s="67">
        <v>3307</v>
      </c>
      <c r="F9" s="67">
        <v>10515</v>
      </c>
      <c r="G9" s="67">
        <v>3558</v>
      </c>
      <c r="H9" s="67">
        <v>14073</v>
      </c>
      <c r="I9" s="68">
        <v>262900</v>
      </c>
      <c r="J9" s="92">
        <v>0.45879578246392899</v>
      </c>
      <c r="K9" s="92">
        <f t="shared" si="0"/>
        <v>0.49361820199778023</v>
      </c>
      <c r="L9" s="93">
        <v>5.3529859262076838E-2</v>
      </c>
      <c r="M9" s="88">
        <v>0.151</v>
      </c>
      <c r="N9" s="63">
        <v>0.35450237921905192</v>
      </c>
    </row>
    <row r="10" spans="1:14" s="9" customFormat="1">
      <c r="A10" s="10" t="s">
        <v>4595</v>
      </c>
      <c r="B10" s="74" t="s">
        <v>36</v>
      </c>
      <c r="C10" s="60">
        <v>311387000000</v>
      </c>
      <c r="D10" s="64">
        <v>216</v>
      </c>
      <c r="E10" s="64">
        <v>-55</v>
      </c>
      <c r="F10" s="64">
        <v>161</v>
      </c>
      <c r="G10" s="64">
        <v>169</v>
      </c>
      <c r="H10" s="64">
        <v>329</v>
      </c>
      <c r="I10" s="66">
        <v>62368</v>
      </c>
      <c r="J10" s="90">
        <v>-0.25462962962962965</v>
      </c>
      <c r="K10" s="90">
        <f t="shared" si="0"/>
        <v>0.78240740740740744</v>
      </c>
      <c r="L10" s="91">
        <v>5.2751410979989741E-3</v>
      </c>
      <c r="M10" s="87">
        <v>2.5000000000000001E-2</v>
      </c>
      <c r="N10" s="7">
        <v>0.21100564391995896</v>
      </c>
    </row>
    <row r="11" spans="1:14">
      <c r="A11" s="6" t="s">
        <v>23</v>
      </c>
      <c r="B11" s="75" t="s">
        <v>454</v>
      </c>
      <c r="C11" s="61">
        <v>242148000000</v>
      </c>
      <c r="D11" s="67">
        <v>91</v>
      </c>
      <c r="E11" s="67">
        <v>2.6</v>
      </c>
      <c r="F11" s="67">
        <v>93.6</v>
      </c>
      <c r="G11" s="67">
        <v>30.400000000000006</v>
      </c>
      <c r="H11" s="67">
        <v>124</v>
      </c>
      <c r="I11" s="68">
        <v>32379</v>
      </c>
      <c r="J11" s="92">
        <v>2.8571428571428574E-2</v>
      </c>
      <c r="K11" s="92">
        <f t="shared" si="0"/>
        <v>0.33406593406593416</v>
      </c>
      <c r="L11" s="93">
        <v>3.8296426696315515E-3</v>
      </c>
      <c r="M11" s="88">
        <v>3.7999999999999999E-2</v>
      </c>
      <c r="N11" s="63">
        <v>0.10078007025346189</v>
      </c>
    </row>
    <row r="12" spans="1:14">
      <c r="A12" s="10" t="s">
        <v>26</v>
      </c>
      <c r="B12" s="74" t="s">
        <v>76</v>
      </c>
      <c r="C12" s="60">
        <v>167845100000</v>
      </c>
      <c r="D12" s="64">
        <v>1346</v>
      </c>
      <c r="E12" s="64">
        <v>653</v>
      </c>
      <c r="F12" s="64">
        <v>1999</v>
      </c>
      <c r="G12" s="64">
        <v>518</v>
      </c>
      <c r="H12" s="64">
        <v>2517</v>
      </c>
      <c r="I12" s="66">
        <v>118037</v>
      </c>
      <c r="J12" s="90">
        <v>0.48514115898959881</v>
      </c>
      <c r="K12" s="90">
        <f t="shared" si="0"/>
        <v>0.38484398216939081</v>
      </c>
      <c r="L12" s="91">
        <v>2.1323822191346781E-2</v>
      </c>
      <c r="M12" s="87"/>
      <c r="N12" s="7" t="s">
        <v>4593</v>
      </c>
    </row>
    <row r="13" spans="1:14">
      <c r="A13" s="6" t="s">
        <v>27</v>
      </c>
      <c r="B13" s="75" t="s">
        <v>54</v>
      </c>
      <c r="C13" s="61">
        <v>167492000000</v>
      </c>
      <c r="D13" s="67">
        <v>1300</v>
      </c>
      <c r="E13" s="67">
        <v>1300</v>
      </c>
      <c r="F13" s="67">
        <v>2600</v>
      </c>
      <c r="G13" s="67">
        <v>600</v>
      </c>
      <c r="H13" s="67">
        <v>3200</v>
      </c>
      <c r="I13" s="68">
        <v>128139</v>
      </c>
      <c r="J13" s="92">
        <v>1</v>
      </c>
      <c r="K13" s="92">
        <f t="shared" si="0"/>
        <v>0.46153846153846156</v>
      </c>
      <c r="L13" s="93">
        <v>2.4972881012026004E-2</v>
      </c>
      <c r="M13" s="88"/>
      <c r="N13" s="63" t="s">
        <v>4593</v>
      </c>
    </row>
    <row r="14" spans="1:14">
      <c r="A14" s="10" t="s">
        <v>28</v>
      </c>
      <c r="B14" s="74" t="s">
        <v>696</v>
      </c>
      <c r="C14" s="60">
        <v>165742416000</v>
      </c>
      <c r="D14" s="64">
        <v>1296</v>
      </c>
      <c r="E14" s="64">
        <v>451</v>
      </c>
      <c r="F14" s="64">
        <v>1747</v>
      </c>
      <c r="G14" s="64">
        <v>463</v>
      </c>
      <c r="H14" s="64">
        <v>2210</v>
      </c>
      <c r="I14" s="66">
        <v>127528</v>
      </c>
      <c r="J14" s="90">
        <v>0.34799382716049382</v>
      </c>
      <c r="K14" s="90">
        <f t="shared" si="0"/>
        <v>0.35725308641975306</v>
      </c>
      <c r="L14" s="91">
        <v>1.732952763314723E-2</v>
      </c>
      <c r="M14" s="87"/>
      <c r="N14" s="7" t="s">
        <v>4593</v>
      </c>
    </row>
    <row r="15" spans="1:14">
      <c r="A15" s="6" t="s">
        <v>29</v>
      </c>
      <c r="B15" s="75" t="s">
        <v>76</v>
      </c>
      <c r="C15" s="61">
        <v>143390269000</v>
      </c>
      <c r="D15" s="67">
        <v>910</v>
      </c>
      <c r="E15" s="67">
        <v>235</v>
      </c>
      <c r="F15" s="67">
        <v>1145</v>
      </c>
      <c r="G15" s="67">
        <v>257</v>
      </c>
      <c r="H15" s="67">
        <v>1402</v>
      </c>
      <c r="I15" s="68">
        <v>103198</v>
      </c>
      <c r="J15" s="92">
        <v>0.25824175824175827</v>
      </c>
      <c r="K15" s="92">
        <f t="shared" si="0"/>
        <v>0.28241758241758241</v>
      </c>
      <c r="L15" s="93">
        <v>1.3585534603383787E-2</v>
      </c>
      <c r="M15" s="88"/>
      <c r="N15" s="63" t="s">
        <v>4593</v>
      </c>
    </row>
    <row r="16" spans="1:14">
      <c r="A16" s="10" t="s">
        <v>22</v>
      </c>
      <c r="B16" s="74" t="s">
        <v>45</v>
      </c>
      <c r="C16" s="60">
        <v>135885433000</v>
      </c>
      <c r="D16" s="64">
        <v>124.4</v>
      </c>
      <c r="E16" s="64">
        <v>13.7</v>
      </c>
      <c r="F16" s="64">
        <v>138.1</v>
      </c>
      <c r="G16" s="64">
        <v>60.3</v>
      </c>
      <c r="H16" s="64">
        <v>198.39999999999998</v>
      </c>
      <c r="I16" s="66">
        <v>37837.699999999997</v>
      </c>
      <c r="J16" s="90">
        <v>0.11012861736334405</v>
      </c>
      <c r="K16" s="90">
        <f t="shared" si="0"/>
        <v>0.48472668810289382</v>
      </c>
      <c r="L16" s="91">
        <v>5.243447672559378E-3</v>
      </c>
      <c r="M16" s="87"/>
      <c r="N16" s="7" t="s">
        <v>4593</v>
      </c>
    </row>
    <row r="17" spans="1:14">
      <c r="A17" s="6" t="s">
        <v>10</v>
      </c>
      <c r="B17" s="75" t="s">
        <v>84</v>
      </c>
      <c r="C17" s="61">
        <v>125641000000</v>
      </c>
      <c r="D17" s="67">
        <v>914</v>
      </c>
      <c r="E17" s="67">
        <v>501</v>
      </c>
      <c r="F17" s="67">
        <v>1415</v>
      </c>
      <c r="G17" s="67">
        <v>250</v>
      </c>
      <c r="H17" s="67">
        <v>1665</v>
      </c>
      <c r="I17" s="68">
        <v>88098</v>
      </c>
      <c r="J17" s="92">
        <v>0.5481400437636762</v>
      </c>
      <c r="K17" s="92">
        <f t="shared" si="0"/>
        <v>0.2735229759299781</v>
      </c>
      <c r="L17" s="93">
        <v>1.8899407478035823E-2</v>
      </c>
      <c r="M17" s="88"/>
      <c r="N17" s="63" t="s">
        <v>4593</v>
      </c>
    </row>
    <row r="18" spans="1:14">
      <c r="A18" s="10" t="s">
        <v>30</v>
      </c>
      <c r="B18" s="74" t="s">
        <v>54</v>
      </c>
      <c r="C18" s="60">
        <v>121931159000</v>
      </c>
      <c r="D18" s="64">
        <v>3200</v>
      </c>
      <c r="E18" s="64">
        <v>1100</v>
      </c>
      <c r="F18" s="64">
        <v>4300</v>
      </c>
      <c r="G18" s="64">
        <v>1600</v>
      </c>
      <c r="H18" s="64">
        <v>5900</v>
      </c>
      <c r="I18" s="66">
        <v>77700</v>
      </c>
      <c r="J18" s="90">
        <v>0.34375</v>
      </c>
      <c r="K18" s="90">
        <f t="shared" si="0"/>
        <v>0.5</v>
      </c>
      <c r="L18" s="91">
        <v>7.5933075933075939E-2</v>
      </c>
      <c r="M18" s="87"/>
      <c r="N18" s="7" t="s">
        <v>4593</v>
      </c>
    </row>
    <row r="19" spans="1:14">
      <c r="A19" s="6" t="s">
        <v>31</v>
      </c>
      <c r="B19" s="75" t="s">
        <v>36</v>
      </c>
      <c r="C19" s="61">
        <v>119432105000</v>
      </c>
      <c r="D19" s="67">
        <v>1050</v>
      </c>
      <c r="E19" s="67">
        <v>130</v>
      </c>
      <c r="F19" s="67">
        <v>1180</v>
      </c>
      <c r="G19" s="67">
        <v>200</v>
      </c>
      <c r="H19" s="67">
        <v>1380</v>
      </c>
      <c r="I19" s="68">
        <v>94142.274999999994</v>
      </c>
      <c r="J19" s="92">
        <v>0.12380952380952381</v>
      </c>
      <c r="K19" s="92">
        <f t="shared" si="0"/>
        <v>0.19047619047619047</v>
      </c>
      <c r="L19" s="93">
        <v>1.4658664239843366E-2</v>
      </c>
      <c r="M19" s="88"/>
      <c r="N19" s="63" t="s">
        <v>4593</v>
      </c>
    </row>
    <row r="20" spans="1:14">
      <c r="A20" s="10" t="s">
        <v>4585</v>
      </c>
      <c r="B20" s="74" t="s">
        <v>384</v>
      </c>
      <c r="C20" s="60">
        <v>116263634000</v>
      </c>
      <c r="D20" s="64">
        <v>508.13299999999998</v>
      </c>
      <c r="E20" s="64">
        <v>6.6619999999999777</v>
      </c>
      <c r="F20" s="64">
        <v>514.79499999999996</v>
      </c>
      <c r="G20" s="64">
        <v>62.168000000000006</v>
      </c>
      <c r="H20" s="64">
        <v>576.96299999999997</v>
      </c>
      <c r="I20" s="66">
        <v>95285.062000000005</v>
      </c>
      <c r="J20" s="90">
        <v>1.3110740691905423E-2</v>
      </c>
      <c r="K20" s="90">
        <f t="shared" si="0"/>
        <v>0.12234592124502838</v>
      </c>
      <c r="L20" s="91">
        <v>6.0551254088495E-3</v>
      </c>
      <c r="M20" s="87"/>
      <c r="N20" s="7"/>
    </row>
    <row r="21" spans="1:14">
      <c r="A21" s="6" t="s">
        <v>11</v>
      </c>
      <c r="B21" s="75" t="s">
        <v>103</v>
      </c>
      <c r="C21" s="61">
        <v>112384202000</v>
      </c>
      <c r="D21" s="67">
        <v>3383</v>
      </c>
      <c r="E21" s="67">
        <v>2461</v>
      </c>
      <c r="F21" s="67">
        <v>5844</v>
      </c>
      <c r="G21" s="67">
        <v>1069</v>
      </c>
      <c r="H21" s="67">
        <v>6913</v>
      </c>
      <c r="I21" s="68">
        <v>92963</v>
      </c>
      <c r="J21" s="92">
        <v>0.72746083357966307</v>
      </c>
      <c r="K21" s="92">
        <f t="shared" si="0"/>
        <v>0.31599172332249481</v>
      </c>
      <c r="L21" s="93">
        <v>7.4362918580510529E-2</v>
      </c>
      <c r="M21" s="88"/>
      <c r="N21" s="63" t="s">
        <v>4593</v>
      </c>
    </row>
    <row r="22" spans="1:14">
      <c r="A22" s="10" t="s">
        <v>33</v>
      </c>
      <c r="B22" s="74" t="s">
        <v>76</v>
      </c>
      <c r="C22" s="60">
        <v>108739378000</v>
      </c>
      <c r="D22" s="64">
        <v>887</v>
      </c>
      <c r="E22" s="64">
        <v>393</v>
      </c>
      <c r="F22" s="64">
        <v>1280</v>
      </c>
      <c r="G22" s="64">
        <v>323</v>
      </c>
      <c r="H22" s="64">
        <v>1603</v>
      </c>
      <c r="I22" s="66">
        <v>78035</v>
      </c>
      <c r="J22" s="90">
        <v>0.44306651634723787</v>
      </c>
      <c r="K22" s="90">
        <f t="shared" si="0"/>
        <v>0.3641488162344983</v>
      </c>
      <c r="L22" s="91">
        <v>2.0542064458255911E-2</v>
      </c>
      <c r="M22" s="87"/>
      <c r="N22" s="7" t="s">
        <v>4593</v>
      </c>
    </row>
    <row r="23" spans="1:14">
      <c r="A23" s="6" t="s">
        <v>4584</v>
      </c>
      <c r="B23" s="75" t="s">
        <v>84</v>
      </c>
      <c r="C23" s="61">
        <v>92657948000</v>
      </c>
      <c r="D23" s="67">
        <v>920.99300000000005</v>
      </c>
      <c r="E23" s="67">
        <v>184.93100000000001</v>
      </c>
      <c r="F23" s="67">
        <v>1105.924</v>
      </c>
      <c r="G23" s="67">
        <v>245.14799999999991</v>
      </c>
      <c r="H23" s="67">
        <v>1351.0719999999999</v>
      </c>
      <c r="I23" s="68">
        <v>67539.414000000004</v>
      </c>
      <c r="J23" s="92">
        <v>0.20079522862823063</v>
      </c>
      <c r="K23" s="92">
        <f t="shared" si="0"/>
        <v>0.2661779188332592</v>
      </c>
      <c r="L23" s="93">
        <v>2.0004200806361744E-2</v>
      </c>
      <c r="M23" s="88"/>
      <c r="N23" s="63" t="s">
        <v>4593</v>
      </c>
    </row>
    <row r="24" spans="1:14">
      <c r="A24" s="10" t="s">
        <v>4581</v>
      </c>
      <c r="B24" s="74" t="s">
        <v>103</v>
      </c>
      <c r="C24" s="60">
        <v>84670854000</v>
      </c>
      <c r="D24" s="64">
        <v>3738</v>
      </c>
      <c r="E24" s="64">
        <v>2546</v>
      </c>
      <c r="F24" s="64">
        <v>6284</v>
      </c>
      <c r="G24" s="64">
        <v>510</v>
      </c>
      <c r="H24" s="64">
        <v>6794</v>
      </c>
      <c r="I24" s="66">
        <v>93006</v>
      </c>
      <c r="J24" s="90">
        <v>0.68111289459604063</v>
      </c>
      <c r="K24" s="90">
        <f t="shared" si="0"/>
        <v>0.13643659711075443</v>
      </c>
      <c r="L24" s="91">
        <v>7.3049050598886098E-2</v>
      </c>
      <c r="M24" s="87"/>
      <c r="N24" s="7" t="s">
        <v>4593</v>
      </c>
    </row>
    <row r="25" spans="1:14">
      <c r="A25" s="6" t="s">
        <v>4579</v>
      </c>
      <c r="B25" s="75" t="s">
        <v>141</v>
      </c>
      <c r="C25" s="61">
        <v>73336000000</v>
      </c>
      <c r="D25" s="67">
        <v>637</v>
      </c>
      <c r="E25" s="67">
        <v>-17</v>
      </c>
      <c r="F25" s="67">
        <v>620</v>
      </c>
      <c r="G25" s="67">
        <v>296</v>
      </c>
      <c r="H25" s="67">
        <v>916</v>
      </c>
      <c r="I25" s="68">
        <v>53458</v>
      </c>
      <c r="J25" s="92">
        <v>-2.6687598116169546E-2</v>
      </c>
      <c r="K25" s="92">
        <f t="shared" si="0"/>
        <v>0.46467817896389324</v>
      </c>
      <c r="L25" s="93">
        <v>1.7134947061244341E-2</v>
      </c>
      <c r="M25" s="88"/>
      <c r="N25" s="63" t="s">
        <v>4593</v>
      </c>
    </row>
    <row r="26" spans="1:14">
      <c r="A26" s="10" t="s">
        <v>4578</v>
      </c>
      <c r="B26" s="74" t="s">
        <v>384</v>
      </c>
      <c r="C26" s="60">
        <v>69942929000</v>
      </c>
      <c r="D26" s="64">
        <v>373</v>
      </c>
      <c r="E26" s="64">
        <v>48</v>
      </c>
      <c r="F26" s="64">
        <v>421</v>
      </c>
      <c r="G26" s="64">
        <v>213</v>
      </c>
      <c r="H26" s="64">
        <v>634</v>
      </c>
      <c r="I26" s="66">
        <v>36000</v>
      </c>
      <c r="J26" s="90">
        <v>0.12868632707774799</v>
      </c>
      <c r="K26" s="90">
        <f t="shared" si="0"/>
        <v>0.57104557640750675</v>
      </c>
      <c r="L26" s="91">
        <v>1.7611111111111112E-2</v>
      </c>
      <c r="M26" s="87"/>
      <c r="N26" s="7"/>
    </row>
    <row r="27" spans="1:14">
      <c r="A27" s="6" t="s">
        <v>32</v>
      </c>
      <c r="B27" s="75" t="s">
        <v>134</v>
      </c>
      <c r="C27" s="61">
        <v>58343490000</v>
      </c>
      <c r="D27" s="67">
        <v>246.6</v>
      </c>
      <c r="E27" s="67">
        <v>72.2</v>
      </c>
      <c r="F27" s="67">
        <v>318.8</v>
      </c>
      <c r="G27" s="67">
        <v>22.899999999999977</v>
      </c>
      <c r="H27" s="67">
        <v>341.7</v>
      </c>
      <c r="I27" s="68">
        <v>44284</v>
      </c>
      <c r="J27" s="92">
        <v>0.29278183292781834</v>
      </c>
      <c r="K27" s="92">
        <f t="shared" si="0"/>
        <v>9.2862935928629264E-2</v>
      </c>
      <c r="L27" s="93">
        <v>7.7161051395537887E-3</v>
      </c>
      <c r="M27" s="88"/>
      <c r="N27" s="63"/>
    </row>
    <row r="28" spans="1:14">
      <c r="A28" s="10" t="s">
        <v>3836</v>
      </c>
      <c r="B28" s="74" t="s">
        <v>36</v>
      </c>
      <c r="C28" s="60">
        <v>50621162000</v>
      </c>
      <c r="D28" s="64">
        <v>249.989</v>
      </c>
      <c r="E28" s="64">
        <v>45.8</v>
      </c>
      <c r="F28" s="64">
        <v>295.78899999999999</v>
      </c>
      <c r="G28" s="64">
        <v>60.485000000000014</v>
      </c>
      <c r="H28" s="64">
        <v>356.274</v>
      </c>
      <c r="I28" s="66">
        <v>41001.156000000003</v>
      </c>
      <c r="J28" s="90">
        <v>0.18320806115469079</v>
      </c>
      <c r="K28" s="90">
        <f t="shared" si="0"/>
        <v>0.24195064582841649</v>
      </c>
      <c r="L28" s="91">
        <v>8.6893647583985191E-3</v>
      </c>
      <c r="M28" s="87"/>
      <c r="N28" s="7" t="s">
        <v>4593</v>
      </c>
    </row>
    <row r="29" spans="1:14">
      <c r="A29" s="6" t="s">
        <v>4574</v>
      </c>
      <c r="B29" s="75" t="s">
        <v>79</v>
      </c>
      <c r="C29" s="61">
        <v>48103435000</v>
      </c>
      <c r="D29" s="67">
        <v>282.77800000000002</v>
      </c>
      <c r="E29" s="67">
        <v>110.43299999999999</v>
      </c>
      <c r="F29" s="67">
        <v>393.21100000000001</v>
      </c>
      <c r="G29" s="67">
        <v>138.66099999999994</v>
      </c>
      <c r="H29" s="67">
        <v>531.87199999999996</v>
      </c>
      <c r="I29" s="68">
        <v>38258</v>
      </c>
      <c r="J29" s="92">
        <v>0.39052896618548821</v>
      </c>
      <c r="K29" s="92">
        <f t="shared" si="0"/>
        <v>0.49035285630423842</v>
      </c>
      <c r="L29" s="93">
        <v>1.3902242668200114E-2</v>
      </c>
      <c r="M29" s="88"/>
      <c r="N29" s="63" t="s">
        <v>4593</v>
      </c>
    </row>
    <row r="30" spans="1:14">
      <c r="A30" s="10" t="s">
        <v>4573</v>
      </c>
      <c r="B30" s="74" t="s">
        <v>118</v>
      </c>
      <c r="C30" s="60">
        <v>46627366000</v>
      </c>
      <c r="D30" s="64">
        <v>113</v>
      </c>
      <c r="E30" s="64">
        <v>206</v>
      </c>
      <c r="F30" s="64">
        <v>319</v>
      </c>
      <c r="G30" s="64">
        <v>87</v>
      </c>
      <c r="H30" s="64">
        <v>406</v>
      </c>
      <c r="I30" s="66">
        <v>35900</v>
      </c>
      <c r="J30" s="90">
        <v>1.8230088495575221</v>
      </c>
      <c r="K30" s="90">
        <f t="shared" si="0"/>
        <v>0.76991150442477874</v>
      </c>
      <c r="L30" s="91">
        <v>1.1309192200557103E-2</v>
      </c>
      <c r="M30" s="87"/>
      <c r="N30" s="7" t="s">
        <v>4593</v>
      </c>
    </row>
    <row r="31" spans="1:14">
      <c r="A31" s="6" t="s">
        <v>4572</v>
      </c>
      <c r="B31" s="75" t="s">
        <v>384</v>
      </c>
      <c r="C31" s="61">
        <v>45268906000</v>
      </c>
      <c r="D31" s="67">
        <v>483</v>
      </c>
      <c r="E31" s="67">
        <v>280</v>
      </c>
      <c r="F31" s="67">
        <v>763</v>
      </c>
      <c r="G31" s="67">
        <v>348</v>
      </c>
      <c r="H31" s="67">
        <v>1111</v>
      </c>
      <c r="I31" s="68">
        <v>38530.400000000001</v>
      </c>
      <c r="J31" s="92">
        <v>0.57971014492753625</v>
      </c>
      <c r="K31" s="92">
        <f t="shared" si="0"/>
        <v>0.72049689440993792</v>
      </c>
      <c r="L31" s="93">
        <v>2.8834374935116168E-2</v>
      </c>
      <c r="M31" s="88"/>
      <c r="N31" s="63" t="s">
        <v>4593</v>
      </c>
    </row>
    <row r="32" spans="1:14">
      <c r="A32" s="10" t="s">
        <v>4571</v>
      </c>
      <c r="B32" s="74" t="s">
        <v>325</v>
      </c>
      <c r="C32" s="60">
        <v>44775501000</v>
      </c>
      <c r="D32" s="64">
        <v>-17</v>
      </c>
      <c r="E32" s="64">
        <v>114</v>
      </c>
      <c r="F32" s="64">
        <v>97</v>
      </c>
      <c r="G32" s="64">
        <v>-11</v>
      </c>
      <c r="H32" s="64">
        <v>86</v>
      </c>
      <c r="I32" s="66">
        <v>1548</v>
      </c>
      <c r="J32" s="90" t="s">
        <v>4637</v>
      </c>
      <c r="K32" s="90" t="s">
        <v>4637</v>
      </c>
      <c r="L32" s="91" t="s">
        <v>4637</v>
      </c>
      <c r="M32" s="87"/>
      <c r="N32" s="7" t="s">
        <v>4593</v>
      </c>
    </row>
    <row r="33" spans="1:14">
      <c r="A33" s="6" t="s">
        <v>4570</v>
      </c>
      <c r="B33" s="75" t="s">
        <v>384</v>
      </c>
      <c r="C33" s="61">
        <v>44181503000</v>
      </c>
      <c r="D33" s="67">
        <v>358</v>
      </c>
      <c r="E33" s="67">
        <v>125</v>
      </c>
      <c r="F33" s="67">
        <v>483</v>
      </c>
      <c r="G33" s="67">
        <v>74</v>
      </c>
      <c r="H33" s="67">
        <v>557</v>
      </c>
      <c r="I33" s="68">
        <v>35895</v>
      </c>
      <c r="J33" s="92">
        <v>0.34916201117318435</v>
      </c>
      <c r="K33" s="92">
        <f t="shared" si="0"/>
        <v>0.20670391061452514</v>
      </c>
      <c r="L33" s="93">
        <v>1.5517481543390445E-2</v>
      </c>
      <c r="M33" s="88"/>
      <c r="N33" s="63" t="s">
        <v>4593</v>
      </c>
    </row>
    <row r="34" spans="1:14">
      <c r="A34" s="10" t="s">
        <v>4569</v>
      </c>
      <c r="B34" s="74" t="s">
        <v>175</v>
      </c>
      <c r="C34" s="60">
        <v>43126164000</v>
      </c>
      <c r="D34" s="64">
        <v>200</v>
      </c>
      <c r="E34" s="64">
        <v>107</v>
      </c>
      <c r="F34" s="64">
        <v>307</v>
      </c>
      <c r="G34" s="64">
        <v>137</v>
      </c>
      <c r="H34" s="64">
        <v>444</v>
      </c>
      <c r="I34" s="66">
        <v>33378.300000000003</v>
      </c>
      <c r="J34" s="90">
        <v>0.53500000000000003</v>
      </c>
      <c r="K34" s="90">
        <f t="shared" si="0"/>
        <v>0.68500000000000005</v>
      </c>
      <c r="L34" s="91">
        <v>1.3302055527093948E-2</v>
      </c>
      <c r="M34" s="87"/>
      <c r="N34" s="7" t="s">
        <v>4593</v>
      </c>
    </row>
    <row r="35" spans="1:14">
      <c r="A35" s="6" t="s">
        <v>4568</v>
      </c>
      <c r="B35" s="75" t="s">
        <v>68</v>
      </c>
      <c r="C35" s="61">
        <v>42074066000</v>
      </c>
      <c r="D35" s="67">
        <v>212.3</v>
      </c>
      <c r="E35" s="67">
        <v>49.4</v>
      </c>
      <c r="F35" s="67">
        <v>261.7</v>
      </c>
      <c r="G35" s="67">
        <v>82.100000000000023</v>
      </c>
      <c r="H35" s="67">
        <v>343.8</v>
      </c>
      <c r="I35" s="68">
        <v>22463.97</v>
      </c>
      <c r="J35" s="92">
        <v>0.23268959020254354</v>
      </c>
      <c r="K35" s="92">
        <f t="shared" si="0"/>
        <v>0.38671691003297232</v>
      </c>
      <c r="L35" s="93">
        <v>1.5304507618199277E-2</v>
      </c>
      <c r="M35" s="88"/>
      <c r="N35" s="63" t="s">
        <v>4593</v>
      </c>
    </row>
    <row r="36" spans="1:14">
      <c r="A36" s="10" t="s">
        <v>4566</v>
      </c>
      <c r="B36" s="74" t="s">
        <v>4434</v>
      </c>
      <c r="C36" s="60">
        <v>41627000000</v>
      </c>
      <c r="D36" s="64">
        <v>478</v>
      </c>
      <c r="E36" s="64">
        <v>315</v>
      </c>
      <c r="F36" s="64">
        <v>793</v>
      </c>
      <c r="G36" s="64">
        <v>127</v>
      </c>
      <c r="H36" s="64">
        <v>920</v>
      </c>
      <c r="I36" s="66">
        <v>20263</v>
      </c>
      <c r="J36" s="90">
        <v>0.65899581589958156</v>
      </c>
      <c r="K36" s="90">
        <f t="shared" si="0"/>
        <v>0.26569037656903766</v>
      </c>
      <c r="L36" s="91">
        <v>4.5402951191827468E-2</v>
      </c>
      <c r="M36" s="87"/>
      <c r="N36" s="7" t="s">
        <v>4593</v>
      </c>
    </row>
    <row r="37" spans="1:14">
      <c r="A37" s="6" t="s">
        <v>4565</v>
      </c>
      <c r="B37" s="75" t="s">
        <v>34</v>
      </c>
      <c r="C37" s="61">
        <v>39787666000</v>
      </c>
      <c r="D37" s="67">
        <v>225.1</v>
      </c>
      <c r="E37" s="67">
        <v>-37.9</v>
      </c>
      <c r="F37" s="67">
        <v>187.2</v>
      </c>
      <c r="G37" s="67">
        <v>22.100000000000023</v>
      </c>
      <c r="H37" s="67">
        <v>209.3</v>
      </c>
      <c r="I37" s="68">
        <v>29240</v>
      </c>
      <c r="J37" s="92">
        <v>-0.16836961350510884</v>
      </c>
      <c r="K37" s="92">
        <f t="shared" si="0"/>
        <v>9.8178587294535866E-2</v>
      </c>
      <c r="L37" s="93">
        <v>7.1580027359781128E-3</v>
      </c>
      <c r="M37" s="88"/>
      <c r="N37" s="63" t="s">
        <v>4593</v>
      </c>
    </row>
    <row r="38" spans="1:14">
      <c r="A38" s="10" t="s">
        <v>4563</v>
      </c>
      <c r="B38" s="74" t="s">
        <v>1073</v>
      </c>
      <c r="C38" s="60">
        <v>37441578000</v>
      </c>
      <c r="D38" s="64">
        <v>165</v>
      </c>
      <c r="E38" s="64">
        <v>99</v>
      </c>
      <c r="F38" s="64">
        <v>264</v>
      </c>
      <c r="G38" s="64">
        <v>29</v>
      </c>
      <c r="H38" s="64">
        <v>293</v>
      </c>
      <c r="I38" s="66">
        <v>30428.066999999999</v>
      </c>
      <c r="J38" s="90">
        <v>0.6</v>
      </c>
      <c r="K38" s="90">
        <f t="shared" si="0"/>
        <v>0.17575757575757575</v>
      </c>
      <c r="L38" s="91">
        <v>9.6292676100654048E-3</v>
      </c>
      <c r="M38" s="87"/>
      <c r="N38" s="7" t="s">
        <v>4593</v>
      </c>
    </row>
    <row r="39" spans="1:14">
      <c r="A39" s="6" t="s">
        <v>4561</v>
      </c>
      <c r="B39" s="75" t="s">
        <v>141</v>
      </c>
      <c r="C39" s="61">
        <v>34105305000</v>
      </c>
      <c r="D39" s="67">
        <v>132.167</v>
      </c>
      <c r="E39" s="67">
        <v>-2.5649999999999977</v>
      </c>
      <c r="F39" s="67">
        <v>129.602</v>
      </c>
      <c r="G39" s="67">
        <v>134.27899999999997</v>
      </c>
      <c r="H39" s="67">
        <v>263.88099999999997</v>
      </c>
      <c r="I39" s="68">
        <v>15338.26</v>
      </c>
      <c r="J39" s="92">
        <v>-1.9407265051033903E-2</v>
      </c>
      <c r="K39" s="92">
        <f t="shared" si="0"/>
        <v>1.0159797831531319</v>
      </c>
      <c r="L39" s="93">
        <v>1.7204102681790501E-2</v>
      </c>
      <c r="M39" s="88"/>
      <c r="N39" s="63" t="s">
        <v>4593</v>
      </c>
    </row>
    <row r="40" spans="1:14">
      <c r="A40" s="10" t="s">
        <v>4558</v>
      </c>
      <c r="B40" s="74" t="s">
        <v>349</v>
      </c>
      <c r="C40" s="60">
        <v>32782199000</v>
      </c>
      <c r="D40" s="64">
        <v>108.7</v>
      </c>
      <c r="E40" s="64">
        <v>27.3</v>
      </c>
      <c r="F40" s="64">
        <v>136</v>
      </c>
      <c r="G40" s="64">
        <v>114.6</v>
      </c>
      <c r="H40" s="64">
        <v>250.6</v>
      </c>
      <c r="I40" s="66">
        <v>23184.277999999998</v>
      </c>
      <c r="J40" s="90">
        <v>0.25114995400183993</v>
      </c>
      <c r="K40" s="90">
        <f t="shared" si="0"/>
        <v>1.0542778288868444</v>
      </c>
      <c r="L40" s="91">
        <v>1.0809049132347362E-2</v>
      </c>
      <c r="M40" s="87"/>
      <c r="N40" s="7" t="s">
        <v>4593</v>
      </c>
    </row>
    <row r="41" spans="1:14">
      <c r="A41" s="6" t="s">
        <v>4556</v>
      </c>
      <c r="B41" s="75" t="s">
        <v>141</v>
      </c>
      <c r="C41" s="61">
        <v>32529274000</v>
      </c>
      <c r="D41" s="67">
        <v>195.047</v>
      </c>
      <c r="E41" s="67">
        <v>9.1</v>
      </c>
      <c r="F41" s="67">
        <v>204.14699999999999</v>
      </c>
      <c r="G41" s="67">
        <v>46.985000000000014</v>
      </c>
      <c r="H41" s="67">
        <v>251.13200000000001</v>
      </c>
      <c r="I41" s="68">
        <v>25220.446</v>
      </c>
      <c r="J41" s="92">
        <v>4.6655421513788986E-2</v>
      </c>
      <c r="K41" s="92">
        <f t="shared" si="0"/>
        <v>0.2408906571236677</v>
      </c>
      <c r="L41" s="93">
        <v>9.9574765648474256E-3</v>
      </c>
      <c r="M41" s="88"/>
      <c r="N41" s="63" t="s">
        <v>4593</v>
      </c>
    </row>
    <row r="42" spans="1:14">
      <c r="A42" s="10" t="s">
        <v>4555</v>
      </c>
      <c r="B42" s="74" t="s">
        <v>145</v>
      </c>
      <c r="C42" s="60">
        <v>32343129000</v>
      </c>
      <c r="D42" s="64">
        <v>223.27799999999999</v>
      </c>
      <c r="E42" s="64">
        <v>131.14699999999999</v>
      </c>
      <c r="F42" s="64">
        <v>354.42499999999995</v>
      </c>
      <c r="G42" s="64">
        <v>39.643999999999998</v>
      </c>
      <c r="H42" s="64">
        <v>394.06899999999996</v>
      </c>
      <c r="I42" s="66">
        <v>24365.633000000002</v>
      </c>
      <c r="J42" s="90">
        <v>0.58737090085006138</v>
      </c>
      <c r="K42" s="90">
        <f t="shared" si="0"/>
        <v>0.17755443886097153</v>
      </c>
      <c r="L42" s="91">
        <v>1.6173148466941119E-2</v>
      </c>
      <c r="M42" s="87"/>
      <c r="N42" s="7" t="s">
        <v>4593</v>
      </c>
    </row>
    <row r="43" spans="1:14">
      <c r="A43" s="6" t="s">
        <v>4554</v>
      </c>
      <c r="B43" s="75" t="s">
        <v>141</v>
      </c>
      <c r="C43" s="61">
        <v>32184416000</v>
      </c>
      <c r="D43" s="67">
        <v>87.5</v>
      </c>
      <c r="E43" s="67">
        <v>108.69799999999999</v>
      </c>
      <c r="F43" s="67">
        <v>196.19799999999998</v>
      </c>
      <c r="G43" s="67">
        <v>131.00800000000004</v>
      </c>
      <c r="H43" s="67">
        <v>327.20600000000002</v>
      </c>
      <c r="I43" s="68">
        <v>19127.195</v>
      </c>
      <c r="J43" s="92">
        <v>1.2422628571428571</v>
      </c>
      <c r="K43" s="92">
        <f t="shared" si="0"/>
        <v>1.4972342857142862</v>
      </c>
      <c r="L43" s="93">
        <v>1.7106847083432779E-2</v>
      </c>
      <c r="M43" s="88"/>
      <c r="N43" s="63" t="s">
        <v>4593</v>
      </c>
    </row>
    <row r="44" spans="1:14">
      <c r="A44" s="10" t="s">
        <v>4553</v>
      </c>
      <c r="B44" s="74" t="s">
        <v>336</v>
      </c>
      <c r="C44" s="60">
        <v>31614914000</v>
      </c>
      <c r="D44" s="64">
        <v>163.255</v>
      </c>
      <c r="E44" s="64">
        <v>82</v>
      </c>
      <c r="F44" s="64">
        <v>245.255</v>
      </c>
      <c r="G44" s="64">
        <v>59.745000000000005</v>
      </c>
      <c r="H44" s="64">
        <v>305</v>
      </c>
      <c r="I44" s="66">
        <v>24541.632000000001</v>
      </c>
      <c r="J44" s="90">
        <v>0.50228170653272486</v>
      </c>
      <c r="K44" s="90">
        <f t="shared" si="0"/>
        <v>0.3659612263024104</v>
      </c>
      <c r="L44" s="91">
        <v>1.2427861358201443E-2</v>
      </c>
      <c r="M44" s="87"/>
      <c r="N44" s="7" t="s">
        <v>4593</v>
      </c>
    </row>
    <row r="45" spans="1:14">
      <c r="A45" s="6" t="s">
        <v>4552</v>
      </c>
      <c r="B45" s="75" t="s">
        <v>106</v>
      </c>
      <c r="C45" s="61">
        <v>30597146000</v>
      </c>
      <c r="D45" s="67">
        <v>195</v>
      </c>
      <c r="E45" s="67">
        <v>77</v>
      </c>
      <c r="F45" s="67">
        <v>272</v>
      </c>
      <c r="G45" s="67">
        <v>203</v>
      </c>
      <c r="H45" s="67">
        <v>475</v>
      </c>
      <c r="I45" s="68">
        <v>21515.681</v>
      </c>
      <c r="J45" s="92">
        <v>0.39487179487179486</v>
      </c>
      <c r="K45" s="92">
        <f t="shared" si="0"/>
        <v>1.0410256410256411</v>
      </c>
      <c r="L45" s="93">
        <v>2.2076921478804225E-2</v>
      </c>
      <c r="M45" s="88"/>
      <c r="N45" s="63" t="s">
        <v>4593</v>
      </c>
    </row>
    <row r="46" spans="1:14">
      <c r="A46" s="10" t="s">
        <v>4551</v>
      </c>
      <c r="B46" s="74" t="s">
        <v>36</v>
      </c>
      <c r="C46" s="60">
        <v>30566521000</v>
      </c>
      <c r="D46" s="64">
        <v>106</v>
      </c>
      <c r="E46" s="64">
        <v>91</v>
      </c>
      <c r="F46" s="64">
        <v>197</v>
      </c>
      <c r="G46" s="64">
        <v>129</v>
      </c>
      <c r="H46" s="64">
        <v>326</v>
      </c>
      <c r="I46" s="66">
        <v>21709.956999999999</v>
      </c>
      <c r="J46" s="90">
        <v>0.85849056603773588</v>
      </c>
      <c r="K46" s="90">
        <f t="shared" si="0"/>
        <v>1.2169811320754718</v>
      </c>
      <c r="L46" s="91">
        <v>1.5016151344749325E-2</v>
      </c>
      <c r="M46" s="87"/>
      <c r="N46" s="7" t="s">
        <v>4593</v>
      </c>
    </row>
    <row r="47" spans="1:14">
      <c r="A47" s="6" t="s">
        <v>4550</v>
      </c>
      <c r="B47" s="75" t="s">
        <v>134</v>
      </c>
      <c r="C47" s="61">
        <v>30412303000</v>
      </c>
      <c r="D47" s="67">
        <v>209</v>
      </c>
      <c r="E47" s="67">
        <v>58</v>
      </c>
      <c r="F47" s="67">
        <v>267</v>
      </c>
      <c r="G47" s="67">
        <v>68</v>
      </c>
      <c r="H47" s="67">
        <v>335</v>
      </c>
      <c r="I47" s="68">
        <v>20891.524000000001</v>
      </c>
      <c r="J47" s="92">
        <v>0.27751196172248804</v>
      </c>
      <c r="K47" s="92">
        <f t="shared" si="0"/>
        <v>0.32535885167464113</v>
      </c>
      <c r="L47" s="93">
        <v>1.603521121771681E-2</v>
      </c>
      <c r="M47" s="88"/>
      <c r="N47" s="63" t="s">
        <v>4593</v>
      </c>
    </row>
    <row r="48" spans="1:14">
      <c r="A48" s="10" t="s">
        <v>4548</v>
      </c>
      <c r="B48" s="74" t="s">
        <v>1470</v>
      </c>
      <c r="C48" s="60">
        <v>28816687000</v>
      </c>
      <c r="D48" s="64">
        <v>162.73500000000001</v>
      </c>
      <c r="E48" s="64">
        <v>53.236999999999995</v>
      </c>
      <c r="F48" s="64">
        <v>215.97200000000001</v>
      </c>
      <c r="G48" s="64">
        <v>96.374999999999972</v>
      </c>
      <c r="H48" s="64">
        <v>312.34699999999998</v>
      </c>
      <c r="I48" s="66">
        <v>21251.477999999999</v>
      </c>
      <c r="J48" s="90">
        <v>0.3271392140596675</v>
      </c>
      <c r="K48" s="90">
        <f t="shared" si="0"/>
        <v>0.59222048115033621</v>
      </c>
      <c r="L48" s="91">
        <v>1.4697660087453681E-2</v>
      </c>
      <c r="M48" s="87"/>
      <c r="N48" s="7" t="s">
        <v>4593</v>
      </c>
    </row>
    <row r="49" spans="1:14">
      <c r="A49" s="6" t="s">
        <v>2253</v>
      </c>
      <c r="B49" s="75" t="s">
        <v>175</v>
      </c>
      <c r="C49" s="61">
        <v>27665771000</v>
      </c>
      <c r="D49" s="67">
        <v>94.777000000000001</v>
      </c>
      <c r="E49" s="67">
        <v>38.103000000000002</v>
      </c>
      <c r="F49" s="67">
        <v>132.88</v>
      </c>
      <c r="G49" s="67">
        <v>89.585000000000008</v>
      </c>
      <c r="H49" s="67">
        <v>222.465</v>
      </c>
      <c r="I49" s="68">
        <v>20396.900000000001</v>
      </c>
      <c r="J49" s="92">
        <v>0.40202791816579975</v>
      </c>
      <c r="K49" s="92">
        <f t="shared" si="0"/>
        <v>0.94521877670742904</v>
      </c>
      <c r="L49" s="93">
        <v>1.0906804465384445E-2</v>
      </c>
      <c r="M49" s="88"/>
      <c r="N49" s="63" t="s">
        <v>4593</v>
      </c>
    </row>
    <row r="50" spans="1:14">
      <c r="A50" s="10" t="s">
        <v>4547</v>
      </c>
      <c r="B50" s="74" t="s">
        <v>912</v>
      </c>
      <c r="C50" s="60">
        <v>26862673000</v>
      </c>
      <c r="D50" s="64">
        <v>177</v>
      </c>
      <c r="E50" s="64">
        <v>37</v>
      </c>
      <c r="F50" s="64">
        <v>214</v>
      </c>
      <c r="G50" s="64">
        <v>54</v>
      </c>
      <c r="H50" s="64">
        <v>268</v>
      </c>
      <c r="I50" s="66">
        <v>23166</v>
      </c>
      <c r="J50" s="90">
        <v>0.20903954802259886</v>
      </c>
      <c r="K50" s="90">
        <f t="shared" si="0"/>
        <v>0.30508474576271188</v>
      </c>
      <c r="L50" s="91">
        <v>1.1568678235344902E-2</v>
      </c>
      <c r="M50" s="87"/>
      <c r="N50" s="7" t="s">
        <v>4593</v>
      </c>
    </row>
    <row r="51" spans="1:14">
      <c r="A51" s="6" t="s">
        <v>4545</v>
      </c>
      <c r="B51" s="75" t="s">
        <v>1073</v>
      </c>
      <c r="C51" s="61">
        <v>26708543000</v>
      </c>
      <c r="D51" s="67">
        <v>228.12</v>
      </c>
      <c r="E51" s="67">
        <v>-3.5510000000000002</v>
      </c>
      <c r="F51" s="67">
        <v>224.56900000000002</v>
      </c>
      <c r="G51" s="67">
        <v>18.718999999999994</v>
      </c>
      <c r="H51" s="67">
        <v>243.28800000000001</v>
      </c>
      <c r="I51" s="68">
        <v>21286.109</v>
      </c>
      <c r="J51" s="92">
        <v>-1.5566368577941435E-2</v>
      </c>
      <c r="K51" s="92">
        <f t="shared" si="0"/>
        <v>8.2057688935647882E-2</v>
      </c>
      <c r="L51" s="93">
        <v>1.1429425640919156E-2</v>
      </c>
      <c r="M51" s="88"/>
      <c r="N51" s="63" t="s">
        <v>4593</v>
      </c>
    </row>
    <row r="52" spans="1:14">
      <c r="A52" s="10" t="s">
        <v>4543</v>
      </c>
      <c r="B52" s="74" t="s">
        <v>71</v>
      </c>
      <c r="C52" s="60">
        <v>26357635000</v>
      </c>
      <c r="D52" s="64">
        <v>101.8</v>
      </c>
      <c r="E52" s="64">
        <v>9</v>
      </c>
      <c r="F52" s="64">
        <v>110.8</v>
      </c>
      <c r="G52" s="64">
        <v>80.3</v>
      </c>
      <c r="H52" s="64">
        <v>191.1</v>
      </c>
      <c r="I52" s="66">
        <v>13949.71</v>
      </c>
      <c r="J52" s="90">
        <v>8.8408644400785857E-2</v>
      </c>
      <c r="K52" s="90">
        <f t="shared" si="0"/>
        <v>0.78880157170923382</v>
      </c>
      <c r="L52" s="91">
        <v>1.3699209517617213E-2</v>
      </c>
      <c r="M52" s="87"/>
      <c r="N52" s="7" t="s">
        <v>4593</v>
      </c>
    </row>
    <row r="53" spans="1:14">
      <c r="A53" s="6" t="s">
        <v>1511</v>
      </c>
      <c r="B53" s="75" t="s">
        <v>71</v>
      </c>
      <c r="C53" s="61">
        <v>25955469000</v>
      </c>
      <c r="D53" s="67">
        <v>161.80000000000001</v>
      </c>
      <c r="E53" s="67">
        <v>-5</v>
      </c>
      <c r="F53" s="67">
        <v>156.80000000000001</v>
      </c>
      <c r="G53" s="67">
        <v>47.099999999999994</v>
      </c>
      <c r="H53" s="67">
        <v>203.9</v>
      </c>
      <c r="I53" s="68">
        <v>15000</v>
      </c>
      <c r="J53" s="92">
        <v>-3.0902348578491962E-2</v>
      </c>
      <c r="K53" s="92">
        <f t="shared" si="0"/>
        <v>0.29110012360939425</v>
      </c>
      <c r="L53" s="93">
        <v>1.3593333333333334E-2</v>
      </c>
      <c r="M53" s="88"/>
      <c r="N53" s="63" t="s">
        <v>4593</v>
      </c>
    </row>
    <row r="54" spans="1:14">
      <c r="A54" s="10" t="s">
        <v>4542</v>
      </c>
      <c r="B54" s="74" t="s">
        <v>131</v>
      </c>
      <c r="C54" s="60">
        <v>23559400000</v>
      </c>
      <c r="D54" s="64">
        <v>108.52500000000001</v>
      </c>
      <c r="E54" s="64">
        <v>94.512</v>
      </c>
      <c r="F54" s="64">
        <v>203.03700000000001</v>
      </c>
      <c r="G54" s="64">
        <v>113.37199999999999</v>
      </c>
      <c r="H54" s="64">
        <v>316.40899999999999</v>
      </c>
      <c r="I54" s="66">
        <v>18230</v>
      </c>
      <c r="J54" s="90">
        <v>0.87087767795438831</v>
      </c>
      <c r="K54" s="90">
        <f t="shared" si="0"/>
        <v>1.0446625201566457</v>
      </c>
      <c r="L54" s="91">
        <v>1.7356500274273174E-2</v>
      </c>
      <c r="M54" s="87"/>
      <c r="N54" s="7" t="s">
        <v>4593</v>
      </c>
    </row>
    <row r="55" spans="1:14">
      <c r="A55" s="6" t="s">
        <v>4541</v>
      </c>
      <c r="B55" s="75" t="s">
        <v>474</v>
      </c>
      <c r="C55" s="61">
        <v>23234514000</v>
      </c>
      <c r="D55" s="67">
        <v>110</v>
      </c>
      <c r="E55" s="67">
        <v>30</v>
      </c>
      <c r="F55" s="67">
        <v>140</v>
      </c>
      <c r="G55" s="67">
        <v>12</v>
      </c>
      <c r="H55" s="67">
        <v>152</v>
      </c>
      <c r="I55" s="68">
        <v>14609</v>
      </c>
      <c r="J55" s="92">
        <v>0.27272727272727271</v>
      </c>
      <c r="K55" s="92">
        <f t="shared" si="0"/>
        <v>0.10909090909090909</v>
      </c>
      <c r="L55" s="93">
        <v>1.0404545143404751E-2</v>
      </c>
      <c r="M55" s="88"/>
      <c r="N55" s="63" t="s">
        <v>4593</v>
      </c>
    </row>
    <row r="56" spans="1:14">
      <c r="A56" s="10" t="s">
        <v>4538</v>
      </c>
      <c r="B56" s="74" t="s">
        <v>86</v>
      </c>
      <c r="C56" s="60">
        <v>21768001000</v>
      </c>
      <c r="D56" s="64">
        <v>166.208</v>
      </c>
      <c r="E56" s="64">
        <v>58.348999999999997</v>
      </c>
      <c r="F56" s="64">
        <v>224.55699999999999</v>
      </c>
      <c r="G56" s="64">
        <v>32.914000000000016</v>
      </c>
      <c r="H56" s="64">
        <v>257.471</v>
      </c>
      <c r="I56" s="66">
        <v>17077.442999999999</v>
      </c>
      <c r="J56" s="90">
        <v>0.3510601174432037</v>
      </c>
      <c r="K56" s="90">
        <f t="shared" si="0"/>
        <v>0.19802897574123998</v>
      </c>
      <c r="L56" s="91">
        <v>1.5076671607101837E-2</v>
      </c>
      <c r="M56" s="87"/>
      <c r="N56" s="7" t="s">
        <v>4593</v>
      </c>
    </row>
    <row r="57" spans="1:14">
      <c r="A57" s="6" t="s">
        <v>4537</v>
      </c>
      <c r="B57" s="75" t="s">
        <v>106</v>
      </c>
      <c r="C57" s="61">
        <v>21061188000</v>
      </c>
      <c r="D57" s="67">
        <v>119.066</v>
      </c>
      <c r="E57" s="67">
        <v>62.6</v>
      </c>
      <c r="F57" s="67">
        <v>181.666</v>
      </c>
      <c r="G57" s="67">
        <v>46</v>
      </c>
      <c r="H57" s="67">
        <v>218.19900000000001</v>
      </c>
      <c r="I57" s="68">
        <v>14224.645</v>
      </c>
      <c r="J57" s="92">
        <v>0.52575882283775388</v>
      </c>
      <c r="K57" s="92">
        <f t="shared" si="0"/>
        <v>0.38634034905010667</v>
      </c>
      <c r="L57" s="93">
        <v>1.5339504079012165E-2</v>
      </c>
      <c r="M57" s="88"/>
      <c r="N57" s="63" t="s">
        <v>4593</v>
      </c>
    </row>
    <row r="58" spans="1:14">
      <c r="A58" s="10" t="s">
        <v>4536</v>
      </c>
      <c r="B58" s="74" t="s">
        <v>41</v>
      </c>
      <c r="C58" s="60">
        <v>20311535000</v>
      </c>
      <c r="D58" s="64">
        <v>54.6</v>
      </c>
      <c r="E58" s="64">
        <v>41.300000000000004</v>
      </c>
      <c r="F58" s="64">
        <v>95.9</v>
      </c>
      <c r="G58" s="64">
        <v>10.5</v>
      </c>
      <c r="H58" s="64">
        <v>106.4</v>
      </c>
      <c r="I58" s="66">
        <v>12384.611999999999</v>
      </c>
      <c r="J58" s="90">
        <v>0.7564102564102565</v>
      </c>
      <c r="K58" s="90">
        <f t="shared" si="0"/>
        <v>0.19230769230769229</v>
      </c>
      <c r="L58" s="91">
        <v>8.5913066957608378E-3</v>
      </c>
      <c r="M58" s="87"/>
      <c r="N58" s="7" t="s">
        <v>4593</v>
      </c>
    </row>
    <row r="59" spans="1:14">
      <c r="A59" s="6" t="s">
        <v>4535</v>
      </c>
      <c r="B59" s="75" t="s">
        <v>2030</v>
      </c>
      <c r="C59" s="61">
        <v>20167600000</v>
      </c>
      <c r="D59" s="67">
        <v>131.13</v>
      </c>
      <c r="E59" s="67">
        <v>17.07</v>
      </c>
      <c r="F59" s="67">
        <v>148.19999999999999</v>
      </c>
      <c r="G59" s="67">
        <v>35.064000000000021</v>
      </c>
      <c r="H59" s="67">
        <v>183.26400000000001</v>
      </c>
      <c r="I59" s="68">
        <v>13380.27</v>
      </c>
      <c r="J59" s="92">
        <v>0.13017616106154198</v>
      </c>
      <c r="K59" s="92">
        <f t="shared" si="0"/>
        <v>0.26739876458476336</v>
      </c>
      <c r="L59" s="93">
        <v>1.369658459806865E-2</v>
      </c>
      <c r="M59" s="88"/>
      <c r="N59" s="63" t="s">
        <v>4593</v>
      </c>
    </row>
    <row r="60" spans="1:14">
      <c r="A60" s="10" t="s">
        <v>2172</v>
      </c>
      <c r="B60" s="74" t="s">
        <v>325</v>
      </c>
      <c r="C60" s="60">
        <v>19644548000</v>
      </c>
      <c r="D60" s="64">
        <v>77.057000000000002</v>
      </c>
      <c r="E60" s="64">
        <v>57.442</v>
      </c>
      <c r="F60" s="64">
        <v>134.499</v>
      </c>
      <c r="G60" s="64">
        <v>28.165999999999997</v>
      </c>
      <c r="H60" s="64">
        <v>162.66499999999999</v>
      </c>
      <c r="I60" s="66">
        <v>13856.282999999999</v>
      </c>
      <c r="J60" s="90">
        <v>0.7454481747277989</v>
      </c>
      <c r="K60" s="90">
        <f t="shared" si="0"/>
        <v>0.36552162684765815</v>
      </c>
      <c r="L60" s="91">
        <v>1.1739439790598966E-2</v>
      </c>
      <c r="M60" s="87"/>
      <c r="N60" s="7" t="s">
        <v>4593</v>
      </c>
    </row>
    <row r="61" spans="1:14">
      <c r="A61" s="6" t="s">
        <v>4533</v>
      </c>
      <c r="B61" s="75" t="s">
        <v>79</v>
      </c>
      <c r="C61" s="61">
        <v>18156981000</v>
      </c>
      <c r="D61" s="67">
        <v>38.200000000000003</v>
      </c>
      <c r="E61" s="67">
        <v>78.599999999999994</v>
      </c>
      <c r="F61" s="67">
        <v>116.8</v>
      </c>
      <c r="G61" s="67">
        <v>32.700000000000003</v>
      </c>
      <c r="H61" s="67">
        <v>149.5</v>
      </c>
      <c r="I61" s="68">
        <v>13094.106</v>
      </c>
      <c r="J61" s="92">
        <v>2.0575916230366489</v>
      </c>
      <c r="K61" s="92">
        <f t="shared" si="0"/>
        <v>0.85602094240837701</v>
      </c>
      <c r="L61" s="93">
        <v>1.1417350676709048E-2</v>
      </c>
      <c r="M61" s="88"/>
      <c r="N61" s="63" t="s">
        <v>4593</v>
      </c>
    </row>
    <row r="62" spans="1:14">
      <c r="A62" s="10" t="s">
        <v>4531</v>
      </c>
      <c r="B62" s="74" t="s">
        <v>2030</v>
      </c>
      <c r="C62" s="60">
        <v>18065971000</v>
      </c>
      <c r="D62" s="64">
        <v>116.849</v>
      </c>
      <c r="E62" s="64">
        <v>-5.0720000000000001</v>
      </c>
      <c r="F62" s="64">
        <v>111.777</v>
      </c>
      <c r="G62" s="64">
        <v>29.690000000000012</v>
      </c>
      <c r="H62" s="64">
        <v>141.46700000000001</v>
      </c>
      <c r="I62" s="66">
        <v>11352.78</v>
      </c>
      <c r="J62" s="90">
        <v>-4.3406447637549313E-2</v>
      </c>
      <c r="K62" s="90">
        <f t="shared" si="0"/>
        <v>0.254088610086522</v>
      </c>
      <c r="L62" s="91">
        <v>1.2461000741668561E-2</v>
      </c>
      <c r="M62" s="87"/>
      <c r="N62" s="7" t="s">
        <v>4593</v>
      </c>
    </row>
    <row r="63" spans="1:14">
      <c r="A63" s="6" t="s">
        <v>4529</v>
      </c>
      <c r="B63" s="75" t="s">
        <v>79</v>
      </c>
      <c r="C63" s="61">
        <v>17778013000</v>
      </c>
      <c r="D63" s="67">
        <v>121.324</v>
      </c>
      <c r="E63" s="67">
        <v>76.2</v>
      </c>
      <c r="F63" s="67">
        <v>197.524</v>
      </c>
      <c r="G63" s="67">
        <v>50.943999999999988</v>
      </c>
      <c r="H63" s="67">
        <v>248.46799999999999</v>
      </c>
      <c r="I63" s="68">
        <v>13392.2</v>
      </c>
      <c r="J63" s="92">
        <v>0.62807029112129509</v>
      </c>
      <c r="K63" s="92">
        <f t="shared" si="0"/>
        <v>0.41990043190135495</v>
      </c>
      <c r="L63" s="93">
        <v>1.8553187676408654E-2</v>
      </c>
      <c r="M63" s="88"/>
      <c r="N63" s="63" t="s">
        <v>4593</v>
      </c>
    </row>
    <row r="64" spans="1:14">
      <c r="A64" s="10" t="s">
        <v>4528</v>
      </c>
      <c r="B64" s="74" t="s">
        <v>45</v>
      </c>
      <c r="C64" s="60">
        <v>17757753000</v>
      </c>
      <c r="D64" s="64">
        <v>109</v>
      </c>
      <c r="E64" s="64">
        <v>76</v>
      </c>
      <c r="F64" s="64">
        <v>185</v>
      </c>
      <c r="G64" s="64">
        <v>42</v>
      </c>
      <c r="H64" s="64">
        <v>227</v>
      </c>
      <c r="I64" s="66">
        <v>13965.017</v>
      </c>
      <c r="J64" s="90">
        <v>0.69724770642201839</v>
      </c>
      <c r="K64" s="90">
        <f t="shared" si="0"/>
        <v>0.38532110091743121</v>
      </c>
      <c r="L64" s="91">
        <v>1.6254903234274618E-2</v>
      </c>
      <c r="M64" s="87"/>
      <c r="N64" s="7" t="s">
        <v>4593</v>
      </c>
    </row>
    <row r="65" spans="1:14">
      <c r="A65" s="6" t="s">
        <v>4527</v>
      </c>
      <c r="B65" s="75" t="s">
        <v>131</v>
      </c>
      <c r="C65" s="61">
        <v>17659319000</v>
      </c>
      <c r="D65" s="67">
        <v>68.2</v>
      </c>
      <c r="E65" s="67">
        <v>151.39999999999998</v>
      </c>
      <c r="F65" s="67">
        <v>219.6</v>
      </c>
      <c r="G65" s="67">
        <v>23.599999999999994</v>
      </c>
      <c r="H65" s="67">
        <v>243.2</v>
      </c>
      <c r="I65" s="68">
        <v>14374.277</v>
      </c>
      <c r="J65" s="92">
        <v>2.2199413489736064</v>
      </c>
      <c r="K65" s="92">
        <f t="shared" si="0"/>
        <v>0.34604105571847499</v>
      </c>
      <c r="L65" s="93">
        <v>1.6919111827328775E-2</v>
      </c>
      <c r="M65" s="88"/>
      <c r="N65" s="63" t="s">
        <v>4593</v>
      </c>
    </row>
    <row r="66" spans="1:14">
      <c r="A66" s="10" t="s">
        <v>4526</v>
      </c>
      <c r="B66" s="74" t="s">
        <v>325</v>
      </c>
      <c r="C66" s="60">
        <v>17516056000</v>
      </c>
      <c r="D66" s="64">
        <v>43</v>
      </c>
      <c r="E66" s="64">
        <v>52</v>
      </c>
      <c r="F66" s="64">
        <v>95</v>
      </c>
      <c r="G66" s="64">
        <v>55</v>
      </c>
      <c r="H66" s="64">
        <v>150</v>
      </c>
      <c r="I66" s="66">
        <v>12768.841</v>
      </c>
      <c r="J66" s="90">
        <v>1.2093023255813953</v>
      </c>
      <c r="K66" s="90">
        <f t="shared" si="0"/>
        <v>1.2790697674418605</v>
      </c>
      <c r="L66" s="91">
        <v>1.1747346528944953E-2</v>
      </c>
      <c r="M66" s="87"/>
      <c r="N66" s="7" t="s">
        <v>4593</v>
      </c>
    </row>
    <row r="67" spans="1:14">
      <c r="A67" s="6" t="s">
        <v>4525</v>
      </c>
      <c r="B67" s="75" t="s">
        <v>349</v>
      </c>
      <c r="C67" s="61">
        <v>17136249000</v>
      </c>
      <c r="D67" s="67">
        <v>40.655000000000001</v>
      </c>
      <c r="E67" s="67">
        <v>74.608000000000004</v>
      </c>
      <c r="F67" s="67">
        <v>115.26300000000001</v>
      </c>
      <c r="G67" s="67">
        <v>43.47</v>
      </c>
      <c r="H67" s="67">
        <v>158.733</v>
      </c>
      <c r="I67" s="68">
        <v>12027.231</v>
      </c>
      <c r="J67" s="92">
        <v>1.835149428114623</v>
      </c>
      <c r="K67" s="92">
        <f t="shared" ref="K67:K129" si="1">G67/D67</f>
        <v>1.0692411757471405</v>
      </c>
      <c r="L67" s="93">
        <v>1.319780089032962E-2</v>
      </c>
      <c r="M67" s="88"/>
      <c r="N67" s="63" t="s">
        <v>4593</v>
      </c>
    </row>
    <row r="68" spans="1:14">
      <c r="A68" s="10" t="s">
        <v>4521</v>
      </c>
      <c r="B68" s="74" t="s">
        <v>275</v>
      </c>
      <c r="C68" s="60">
        <v>15917423000</v>
      </c>
      <c r="D68" s="64">
        <v>57.262</v>
      </c>
      <c r="E68" s="64">
        <v>60.859000000000002</v>
      </c>
      <c r="F68" s="64">
        <v>118.12100000000001</v>
      </c>
      <c r="G68" s="64">
        <v>35.218999999999994</v>
      </c>
      <c r="H68" s="64">
        <v>153.34</v>
      </c>
      <c r="I68" s="66">
        <v>11506.89</v>
      </c>
      <c r="J68" s="90">
        <v>1.0628165275400789</v>
      </c>
      <c r="K68" s="90">
        <f t="shared" si="1"/>
        <v>0.61505012049875996</v>
      </c>
      <c r="L68" s="91">
        <v>1.3325929073798395E-2</v>
      </c>
      <c r="M68" s="87"/>
      <c r="N68" s="7" t="s">
        <v>4593</v>
      </c>
    </row>
    <row r="69" spans="1:14">
      <c r="A69" s="6" t="s">
        <v>4518</v>
      </c>
      <c r="B69" s="75" t="s">
        <v>164</v>
      </c>
      <c r="C69" s="61">
        <v>15674361000</v>
      </c>
      <c r="D69" s="67">
        <v>52.429000000000002</v>
      </c>
      <c r="E69" s="67">
        <v>38.411999999999999</v>
      </c>
      <c r="F69" s="67">
        <v>90.841000000000008</v>
      </c>
      <c r="G69" s="67">
        <v>23.430999999999997</v>
      </c>
      <c r="H69" s="67">
        <v>114.27200000000001</v>
      </c>
      <c r="I69" s="68">
        <v>10349.596</v>
      </c>
      <c r="J69" s="92">
        <v>0.7326479620057601</v>
      </c>
      <c r="K69" s="92">
        <f t="shared" si="1"/>
        <v>0.44690915333117159</v>
      </c>
      <c r="L69" s="93">
        <v>1.1041203927187111E-2</v>
      </c>
      <c r="M69" s="88"/>
      <c r="N69" s="63" t="s">
        <v>4593</v>
      </c>
    </row>
    <row r="70" spans="1:14">
      <c r="A70" s="10" t="s">
        <v>4517</v>
      </c>
      <c r="B70" s="74" t="s">
        <v>384</v>
      </c>
      <c r="C70" s="60">
        <v>15666543000</v>
      </c>
      <c r="D70" s="64">
        <v>94.144000000000005</v>
      </c>
      <c r="E70" s="64">
        <v>26.2</v>
      </c>
      <c r="F70" s="64">
        <v>120.34400000000001</v>
      </c>
      <c r="G70" s="64">
        <v>24.578999999999994</v>
      </c>
      <c r="H70" s="64">
        <v>144.923</v>
      </c>
      <c r="I70" s="66">
        <v>12583.415999999999</v>
      </c>
      <c r="J70" s="90">
        <v>0.27829707681849081</v>
      </c>
      <c r="K70" s="90">
        <f t="shared" si="1"/>
        <v>0.26107877294357573</v>
      </c>
      <c r="L70" s="91">
        <v>1.1516983941403512E-2</v>
      </c>
      <c r="M70" s="87"/>
      <c r="N70" s="7" t="s">
        <v>4593</v>
      </c>
    </row>
    <row r="71" spans="1:14">
      <c r="A71" s="6" t="s">
        <v>4515</v>
      </c>
      <c r="B71" s="75" t="s">
        <v>60</v>
      </c>
      <c r="C71" s="61">
        <v>14582546000</v>
      </c>
      <c r="D71" s="67">
        <v>73</v>
      </c>
      <c r="E71" s="67">
        <v>32.299999999999997</v>
      </c>
      <c r="F71" s="67">
        <v>105.3</v>
      </c>
      <c r="G71" s="67">
        <v>23.799999999999997</v>
      </c>
      <c r="H71" s="67">
        <v>129.1</v>
      </c>
      <c r="I71" s="68">
        <v>9012.4</v>
      </c>
      <c r="J71" s="92">
        <v>0.44246575342465749</v>
      </c>
      <c r="K71" s="92">
        <f t="shared" si="1"/>
        <v>0.32602739726027391</v>
      </c>
      <c r="L71" s="93">
        <v>1.4324708179841108E-2</v>
      </c>
      <c r="M71" s="88"/>
      <c r="N71" s="63" t="s">
        <v>4593</v>
      </c>
    </row>
    <row r="72" spans="1:14">
      <c r="A72" s="10" t="s">
        <v>1909</v>
      </c>
      <c r="B72" s="74" t="s">
        <v>76</v>
      </c>
      <c r="C72" s="60">
        <v>14434311000</v>
      </c>
      <c r="D72" s="64">
        <v>57.65</v>
      </c>
      <c r="E72" s="64">
        <v>61.505000000000003</v>
      </c>
      <c r="F72" s="64">
        <v>119.155</v>
      </c>
      <c r="G72" s="64">
        <v>24.72999999999999</v>
      </c>
      <c r="H72" s="64">
        <v>143.88499999999999</v>
      </c>
      <c r="I72" s="66">
        <v>9307.8189999999995</v>
      </c>
      <c r="J72" s="90">
        <v>1.0668690372940157</v>
      </c>
      <c r="K72" s="90">
        <f t="shared" si="1"/>
        <v>0.42896790980052024</v>
      </c>
      <c r="L72" s="91">
        <v>1.5458508593688811E-2</v>
      </c>
      <c r="M72" s="87"/>
      <c r="N72" s="7" t="s">
        <v>4593</v>
      </c>
    </row>
    <row r="73" spans="1:14">
      <c r="A73" s="6" t="s">
        <v>4513</v>
      </c>
      <c r="B73" s="75" t="s">
        <v>71</v>
      </c>
      <c r="C73" s="61">
        <v>14144676000</v>
      </c>
      <c r="D73" s="67">
        <v>97.1</v>
      </c>
      <c r="E73" s="67">
        <v>10.4</v>
      </c>
      <c r="F73" s="67">
        <v>107.5</v>
      </c>
      <c r="G73" s="67">
        <v>16.200000000000003</v>
      </c>
      <c r="H73" s="67">
        <v>123.7</v>
      </c>
      <c r="I73" s="68">
        <v>10157</v>
      </c>
      <c r="J73" s="92">
        <v>0.1071060762100927</v>
      </c>
      <c r="K73" s="92">
        <f t="shared" si="1"/>
        <v>0.1668383110195675</v>
      </c>
      <c r="L73" s="93">
        <v>1.2178792950674412E-2</v>
      </c>
      <c r="M73" s="88"/>
      <c r="N73" s="63" t="s">
        <v>4593</v>
      </c>
    </row>
    <row r="74" spans="1:14">
      <c r="A74" s="10" t="s">
        <v>4512</v>
      </c>
      <c r="B74" s="74" t="s">
        <v>56</v>
      </c>
      <c r="C74" s="60">
        <v>14071995000</v>
      </c>
      <c r="D74" s="64">
        <v>83.968000000000004</v>
      </c>
      <c r="E74" s="64">
        <v>1.6319999999999908</v>
      </c>
      <c r="F74" s="64">
        <v>85.6</v>
      </c>
      <c r="G74" s="64">
        <v>36.474000000000004</v>
      </c>
      <c r="H74" s="64">
        <v>122.074</v>
      </c>
      <c r="I74" s="66">
        <v>8933.3209999999999</v>
      </c>
      <c r="J74" s="90">
        <v>1.9435975609755986E-2</v>
      </c>
      <c r="K74" s="90">
        <f t="shared" si="1"/>
        <v>0.4343797637195122</v>
      </c>
      <c r="L74" s="91">
        <v>1.3665018865884256E-2</v>
      </c>
      <c r="M74" s="87"/>
      <c r="N74" s="7" t="s">
        <v>4593</v>
      </c>
    </row>
    <row r="75" spans="1:14">
      <c r="A75" s="6" t="s">
        <v>4509</v>
      </c>
      <c r="B75" s="75" t="s">
        <v>60</v>
      </c>
      <c r="C75" s="61">
        <v>13673038000</v>
      </c>
      <c r="D75" s="67">
        <v>124.5</v>
      </c>
      <c r="E75" s="67">
        <v>3.6999999999999886</v>
      </c>
      <c r="F75" s="67">
        <v>128.19999999999999</v>
      </c>
      <c r="G75" s="67">
        <v>22</v>
      </c>
      <c r="H75" s="67">
        <v>150.19999999999999</v>
      </c>
      <c r="I75" s="68">
        <v>10088.206</v>
      </c>
      <c r="J75" s="92">
        <v>2.9718875502007941E-2</v>
      </c>
      <c r="K75" s="92">
        <f t="shared" si="1"/>
        <v>0.17670682730923695</v>
      </c>
      <c r="L75" s="93">
        <v>1.4888672971190318E-2</v>
      </c>
      <c r="M75" s="88"/>
      <c r="N75" s="63" t="s">
        <v>4593</v>
      </c>
    </row>
    <row r="76" spans="1:14">
      <c r="A76" s="10" t="s">
        <v>4507</v>
      </c>
      <c r="B76" s="74" t="s">
        <v>106</v>
      </c>
      <c r="C76" s="60">
        <v>13387533000</v>
      </c>
      <c r="D76" s="64">
        <v>53.107999999999997</v>
      </c>
      <c r="E76" s="64">
        <v>52.872999999999998</v>
      </c>
      <c r="F76" s="64">
        <v>105.98099999999999</v>
      </c>
      <c r="G76" s="64">
        <v>28.938999999999993</v>
      </c>
      <c r="H76" s="64">
        <v>134.91999999999999</v>
      </c>
      <c r="I76" s="66">
        <v>9700</v>
      </c>
      <c r="J76" s="90">
        <v>0.99557505460570916</v>
      </c>
      <c r="K76" s="90">
        <f t="shared" si="1"/>
        <v>0.54490848836333494</v>
      </c>
      <c r="L76" s="91">
        <v>1.3909278350515463E-2</v>
      </c>
      <c r="M76" s="87"/>
      <c r="N76" s="7" t="s">
        <v>4593</v>
      </c>
    </row>
    <row r="77" spans="1:14">
      <c r="A77" s="6" t="s">
        <v>4506</v>
      </c>
      <c r="B77" s="75" t="s">
        <v>454</v>
      </c>
      <c r="C77" s="61">
        <v>13181399000</v>
      </c>
      <c r="D77" s="67">
        <v>63.6</v>
      </c>
      <c r="E77" s="67">
        <v>25.4</v>
      </c>
      <c r="F77" s="67">
        <v>89</v>
      </c>
      <c r="G77" s="67">
        <v>24.5</v>
      </c>
      <c r="H77" s="67">
        <v>113.5</v>
      </c>
      <c r="I77" s="68">
        <v>9303.1769999999997</v>
      </c>
      <c r="J77" s="92">
        <v>0.3993710691823899</v>
      </c>
      <c r="K77" s="92">
        <f t="shared" si="1"/>
        <v>0.38522012578616349</v>
      </c>
      <c r="L77" s="93">
        <v>1.2200133352294598E-2</v>
      </c>
      <c r="M77" s="88"/>
      <c r="N77" s="63" t="s">
        <v>4593</v>
      </c>
    </row>
    <row r="78" spans="1:14">
      <c r="A78" s="10" t="s">
        <v>2228</v>
      </c>
      <c r="B78" s="74" t="s">
        <v>79</v>
      </c>
      <c r="C78" s="60">
        <v>12887120000</v>
      </c>
      <c r="D78" s="64">
        <v>65.546999999999997</v>
      </c>
      <c r="E78" s="64">
        <v>8.7510000000000048</v>
      </c>
      <c r="F78" s="64">
        <v>74.298000000000002</v>
      </c>
      <c r="G78" s="64">
        <v>14.076999999999998</v>
      </c>
      <c r="H78" s="64">
        <v>88.375</v>
      </c>
      <c r="I78" s="66">
        <v>8935.4240000000009</v>
      </c>
      <c r="J78" s="90">
        <v>0.13350725433658298</v>
      </c>
      <c r="K78" s="90">
        <f t="shared" si="1"/>
        <v>0.21476192655651669</v>
      </c>
      <c r="L78" s="91">
        <v>9.8904092296011915E-3</v>
      </c>
      <c r="M78" s="87"/>
      <c r="N78" s="7" t="s">
        <v>4593</v>
      </c>
    </row>
    <row r="79" spans="1:14">
      <c r="A79" s="6" t="s">
        <v>4503</v>
      </c>
      <c r="B79" s="75" t="s">
        <v>4434</v>
      </c>
      <c r="C79" s="61">
        <v>12597360000</v>
      </c>
      <c r="D79" s="67">
        <v>155</v>
      </c>
      <c r="E79" s="67">
        <v>93</v>
      </c>
      <c r="F79" s="67">
        <v>248</v>
      </c>
      <c r="G79" s="67">
        <v>60</v>
      </c>
      <c r="H79" s="67">
        <v>308</v>
      </c>
      <c r="I79" s="68">
        <v>9050.9930000000004</v>
      </c>
      <c r="J79" s="92">
        <v>0.6</v>
      </c>
      <c r="K79" s="92">
        <f t="shared" si="1"/>
        <v>0.38709677419354838</v>
      </c>
      <c r="L79" s="93">
        <v>3.4029415335974735E-2</v>
      </c>
      <c r="M79" s="88"/>
      <c r="N79" s="63" t="s">
        <v>4593</v>
      </c>
    </row>
    <row r="80" spans="1:14">
      <c r="A80" s="10" t="s">
        <v>4501</v>
      </c>
      <c r="B80" s="74" t="s">
        <v>56</v>
      </c>
      <c r="C80" s="60">
        <v>12304722000</v>
      </c>
      <c r="D80" s="64">
        <v>103.3</v>
      </c>
      <c r="E80" s="64">
        <v>14.900000000000006</v>
      </c>
      <c r="F80" s="64">
        <v>118.2</v>
      </c>
      <c r="G80" s="64">
        <v>23.799999999999997</v>
      </c>
      <c r="H80" s="64">
        <v>142</v>
      </c>
      <c r="I80" s="66">
        <v>9285.7000000000007</v>
      </c>
      <c r="J80" s="90">
        <v>0.14424007744433695</v>
      </c>
      <c r="K80" s="90">
        <f t="shared" si="1"/>
        <v>0.23039690222652467</v>
      </c>
      <c r="L80" s="91">
        <v>1.5292331218971104E-2</v>
      </c>
      <c r="M80" s="87"/>
      <c r="N80" s="7" t="s">
        <v>4593</v>
      </c>
    </row>
    <row r="81" spans="1:14">
      <c r="A81" s="6" t="s">
        <v>4500</v>
      </c>
      <c r="B81" s="75" t="s">
        <v>103</v>
      </c>
      <c r="C81" s="61">
        <v>12223127000</v>
      </c>
      <c r="D81" s="67">
        <v>47</v>
      </c>
      <c r="E81" s="67">
        <v>36</v>
      </c>
      <c r="F81" s="67">
        <v>83</v>
      </c>
      <c r="G81" s="67">
        <v>56</v>
      </c>
      <c r="H81" s="67">
        <v>139</v>
      </c>
      <c r="I81" s="68">
        <v>8550.7620000000006</v>
      </c>
      <c r="J81" s="92">
        <v>0.76595744680851063</v>
      </c>
      <c r="K81" s="92">
        <f t="shared" si="1"/>
        <v>1.1914893617021276</v>
      </c>
      <c r="L81" s="93">
        <v>1.6255861173542194E-2</v>
      </c>
      <c r="M81" s="88"/>
      <c r="N81" s="63" t="s">
        <v>4593</v>
      </c>
    </row>
    <row r="82" spans="1:14">
      <c r="A82" s="10" t="s">
        <v>4499</v>
      </c>
      <c r="B82" s="74" t="s">
        <v>325</v>
      </c>
      <c r="C82" s="60">
        <v>11947775000</v>
      </c>
      <c r="D82" s="64">
        <v>58.23</v>
      </c>
      <c r="E82" s="64">
        <v>0.94000000000000483</v>
      </c>
      <c r="F82" s="64">
        <v>59.17</v>
      </c>
      <c r="G82" s="64">
        <v>5.2000000000000028</v>
      </c>
      <c r="H82" s="64">
        <v>64.37</v>
      </c>
      <c r="I82" s="66">
        <v>8784</v>
      </c>
      <c r="J82" s="90">
        <v>1.6142881676112053E-2</v>
      </c>
      <c r="K82" s="90">
        <f t="shared" si="1"/>
        <v>8.9301047569981168E-2</v>
      </c>
      <c r="L82" s="91">
        <v>7.3280965391621135E-3</v>
      </c>
      <c r="M82" s="87"/>
      <c r="N82" s="7" t="s">
        <v>4593</v>
      </c>
    </row>
    <row r="83" spans="1:14">
      <c r="A83" s="6" t="s">
        <v>4498</v>
      </c>
      <c r="B83" s="75" t="s">
        <v>384</v>
      </c>
      <c r="C83" s="61">
        <v>11778052000</v>
      </c>
      <c r="D83" s="67">
        <v>39.976999999999997</v>
      </c>
      <c r="E83" s="67">
        <v>63.970999999999997</v>
      </c>
      <c r="F83" s="67">
        <v>103.94799999999999</v>
      </c>
      <c r="G83" s="67">
        <v>23.110000000000014</v>
      </c>
      <c r="H83" s="67">
        <v>127.05800000000001</v>
      </c>
      <c r="I83" s="68">
        <v>8754.8690000000006</v>
      </c>
      <c r="J83" s="92">
        <v>1.6001951121895091</v>
      </c>
      <c r="K83" s="92">
        <f t="shared" si="1"/>
        <v>0.57808239737849298</v>
      </c>
      <c r="L83" s="93">
        <v>1.4512838513060561E-2</v>
      </c>
      <c r="M83" s="88"/>
      <c r="N83" s="63" t="s">
        <v>4593</v>
      </c>
    </row>
    <row r="84" spans="1:14">
      <c r="A84" s="10" t="s">
        <v>4495</v>
      </c>
      <c r="B84" s="74" t="s">
        <v>86</v>
      </c>
      <c r="C84" s="60">
        <v>11511729000</v>
      </c>
      <c r="D84" s="64">
        <v>56.4</v>
      </c>
      <c r="E84" s="64">
        <v>79.799999999999983</v>
      </c>
      <c r="F84" s="64">
        <v>136.19999999999999</v>
      </c>
      <c r="G84" s="64">
        <v>16.400000000000006</v>
      </c>
      <c r="H84" s="64">
        <v>152.6</v>
      </c>
      <c r="I84" s="66">
        <v>9884.07</v>
      </c>
      <c r="J84" s="90">
        <v>1.4148936170212763</v>
      </c>
      <c r="K84" s="90">
        <f t="shared" si="1"/>
        <v>0.29078014184397172</v>
      </c>
      <c r="L84" s="91">
        <v>1.543898414317179E-2</v>
      </c>
      <c r="M84" s="87"/>
      <c r="N84" s="7" t="s">
        <v>4593</v>
      </c>
    </row>
    <row r="85" spans="1:14">
      <c r="A85" s="6" t="s">
        <v>4494</v>
      </c>
      <c r="B85" s="75" t="s">
        <v>454</v>
      </c>
      <c r="C85" s="61">
        <v>11397638000</v>
      </c>
      <c r="D85" s="67">
        <v>67.739999999999995</v>
      </c>
      <c r="E85" s="67">
        <v>2.0000000000010232E-2</v>
      </c>
      <c r="F85" s="67">
        <v>67.760000000000005</v>
      </c>
      <c r="G85" s="67">
        <v>24.616</v>
      </c>
      <c r="H85" s="67">
        <v>92.376000000000005</v>
      </c>
      <c r="I85" s="68">
        <v>8916.43</v>
      </c>
      <c r="J85" s="92">
        <v>2.9524653085341357E-4</v>
      </c>
      <c r="K85" s="92">
        <f t="shared" si="1"/>
        <v>0.36338943017419545</v>
      </c>
      <c r="L85" s="93">
        <v>1.0360200214659903E-2</v>
      </c>
      <c r="M85" s="88"/>
      <c r="N85" s="63" t="s">
        <v>4593</v>
      </c>
    </row>
    <row r="86" spans="1:14">
      <c r="A86" s="10" t="s">
        <v>4493</v>
      </c>
      <c r="B86" s="74" t="s">
        <v>141</v>
      </c>
      <c r="C86" s="60">
        <v>11335522000</v>
      </c>
      <c r="D86" s="64">
        <v>61.1</v>
      </c>
      <c r="E86" s="64">
        <v>12.600000000000001</v>
      </c>
      <c r="F86" s="64">
        <v>73.7</v>
      </c>
      <c r="G86" s="64">
        <v>33</v>
      </c>
      <c r="H86" s="64">
        <v>106.7</v>
      </c>
      <c r="I86" s="66">
        <v>7345.25</v>
      </c>
      <c r="J86" s="90">
        <v>0.20621931260229134</v>
      </c>
      <c r="K86" s="90">
        <f t="shared" si="1"/>
        <v>0.5400981996726677</v>
      </c>
      <c r="L86" s="91">
        <v>1.4526394608760764E-2</v>
      </c>
      <c r="M86" s="87"/>
      <c r="N86" s="7" t="s">
        <v>4593</v>
      </c>
    </row>
    <row r="87" spans="1:14">
      <c r="A87" s="6" t="s">
        <v>4492</v>
      </c>
      <c r="B87" s="75" t="s">
        <v>384</v>
      </c>
      <c r="C87" s="61">
        <v>11279433000</v>
      </c>
      <c r="D87" s="67">
        <v>68.7</v>
      </c>
      <c r="E87" s="67">
        <v>1.7999999999999972</v>
      </c>
      <c r="F87" s="67">
        <v>70.5</v>
      </c>
      <c r="G87" s="67">
        <v>12.099999999999994</v>
      </c>
      <c r="H87" s="67">
        <v>82.6</v>
      </c>
      <c r="I87" s="68">
        <v>7466.152</v>
      </c>
      <c r="J87" s="92">
        <v>2.6200873362445372E-2</v>
      </c>
      <c r="K87" s="92">
        <f t="shared" si="1"/>
        <v>0.17612809315866076</v>
      </c>
      <c r="L87" s="93">
        <v>1.1063262574884625E-2</v>
      </c>
      <c r="M87" s="88"/>
      <c r="N87" s="63" t="s">
        <v>4593</v>
      </c>
    </row>
    <row r="88" spans="1:14">
      <c r="A88" s="10" t="s">
        <v>3815</v>
      </c>
      <c r="B88" s="74" t="s">
        <v>86</v>
      </c>
      <c r="C88" s="60">
        <v>10624748000</v>
      </c>
      <c r="D88" s="64">
        <v>57.941000000000003</v>
      </c>
      <c r="E88" s="64">
        <v>10.792</v>
      </c>
      <c r="F88" s="64">
        <v>68.733000000000004</v>
      </c>
      <c r="G88" s="64">
        <v>24.164000000000001</v>
      </c>
      <c r="H88" s="64">
        <v>92.897000000000006</v>
      </c>
      <c r="I88" s="66">
        <v>8836.8739999999998</v>
      </c>
      <c r="J88" s="90">
        <v>0.18625843530487909</v>
      </c>
      <c r="K88" s="90">
        <f t="shared" si="1"/>
        <v>0.41704492500992391</v>
      </c>
      <c r="L88" s="91">
        <v>1.0512427811010999E-2</v>
      </c>
      <c r="M88" s="87"/>
      <c r="N88" s="7" t="s">
        <v>4593</v>
      </c>
    </row>
    <row r="89" spans="1:14">
      <c r="A89" s="6" t="s">
        <v>4487</v>
      </c>
      <c r="B89" s="75" t="s">
        <v>36</v>
      </c>
      <c r="C89" s="61">
        <v>10055910000</v>
      </c>
      <c r="D89" s="67">
        <v>478</v>
      </c>
      <c r="E89" s="67">
        <v>315</v>
      </c>
      <c r="F89" s="67">
        <v>793</v>
      </c>
      <c r="G89" s="67">
        <v>127</v>
      </c>
      <c r="H89" s="67">
        <v>920</v>
      </c>
      <c r="I89" s="68">
        <v>27847.84</v>
      </c>
      <c r="J89" s="92">
        <v>0.65899581589958156</v>
      </c>
      <c r="K89" s="92">
        <f t="shared" si="1"/>
        <v>0.26569037656903766</v>
      </c>
      <c r="L89" s="93">
        <v>3.3036673580428499E-2</v>
      </c>
      <c r="M89" s="88"/>
      <c r="N89" s="63" t="s">
        <v>4593</v>
      </c>
    </row>
    <row r="90" spans="1:14">
      <c r="A90" s="10" t="s">
        <v>4486</v>
      </c>
      <c r="B90" s="74" t="s">
        <v>1073</v>
      </c>
      <c r="C90" s="60">
        <v>9807688000</v>
      </c>
      <c r="D90" s="64">
        <v>55.5</v>
      </c>
      <c r="E90" s="64">
        <v>7.9</v>
      </c>
      <c r="F90" s="64">
        <v>63.4</v>
      </c>
      <c r="G90" s="64">
        <v>11.699999999999996</v>
      </c>
      <c r="H90" s="64">
        <v>75.099999999999994</v>
      </c>
      <c r="I90" s="66">
        <v>7372.0439999999999</v>
      </c>
      <c r="J90" s="90">
        <v>0.14234234234234236</v>
      </c>
      <c r="K90" s="90">
        <f t="shared" si="1"/>
        <v>0.21081081081081074</v>
      </c>
      <c r="L90" s="91">
        <v>1.0187133988891005E-2</v>
      </c>
      <c r="M90" s="87"/>
      <c r="N90" s="7" t="s">
        <v>4593</v>
      </c>
    </row>
    <row r="91" spans="1:14">
      <c r="A91" s="6" t="s">
        <v>4483</v>
      </c>
      <c r="B91" s="75" t="s">
        <v>45</v>
      </c>
      <c r="C91" s="61">
        <v>9679115000</v>
      </c>
      <c r="D91" s="67">
        <v>53.7</v>
      </c>
      <c r="E91" s="67">
        <v>16.8</v>
      </c>
      <c r="F91" s="67">
        <v>70.5</v>
      </c>
      <c r="G91" s="67">
        <v>13.900000000000006</v>
      </c>
      <c r="H91" s="67">
        <v>84.4</v>
      </c>
      <c r="I91" s="68">
        <v>6745.4989999999998</v>
      </c>
      <c r="J91" s="92">
        <v>0.31284916201117319</v>
      </c>
      <c r="K91" s="92">
        <f t="shared" si="1"/>
        <v>0.25884543761638745</v>
      </c>
      <c r="L91" s="93">
        <v>1.2512046921954923E-2</v>
      </c>
      <c r="M91" s="88"/>
      <c r="N91" s="63" t="s">
        <v>4593</v>
      </c>
    </row>
    <row r="92" spans="1:14">
      <c r="A92" s="10" t="s">
        <v>4479</v>
      </c>
      <c r="B92" s="74" t="s">
        <v>4434</v>
      </c>
      <c r="C92" s="60">
        <v>9253736000</v>
      </c>
      <c r="D92" s="64">
        <v>116.5</v>
      </c>
      <c r="E92" s="64">
        <v>89.699999999999989</v>
      </c>
      <c r="F92" s="64">
        <v>206.2</v>
      </c>
      <c r="G92" s="64">
        <v>24.600000000000023</v>
      </c>
      <c r="H92" s="64">
        <v>230.8</v>
      </c>
      <c r="I92" s="66">
        <v>6766.1440000000002</v>
      </c>
      <c r="J92" s="90">
        <v>0.76995708154506426</v>
      </c>
      <c r="K92" s="90">
        <f t="shared" si="1"/>
        <v>0.21115879828326201</v>
      </c>
      <c r="L92" s="91">
        <v>3.4111009165634074E-2</v>
      </c>
      <c r="M92" s="87"/>
      <c r="N92" s="7" t="s">
        <v>4593</v>
      </c>
    </row>
    <row r="93" spans="1:14">
      <c r="A93" s="6" t="s">
        <v>4477</v>
      </c>
      <c r="B93" s="75" t="s">
        <v>390</v>
      </c>
      <c r="C93" s="61">
        <v>8950172000</v>
      </c>
      <c r="D93" s="67">
        <v>73.599999999999994</v>
      </c>
      <c r="E93" s="67">
        <v>10.6</v>
      </c>
      <c r="F93" s="67">
        <v>84.199999999999989</v>
      </c>
      <c r="G93" s="67">
        <v>12.100000000000009</v>
      </c>
      <c r="H93" s="67">
        <v>96.3</v>
      </c>
      <c r="I93" s="68">
        <v>7840.7830000000004</v>
      </c>
      <c r="J93" s="92">
        <v>0.14402173913043478</v>
      </c>
      <c r="K93" s="92">
        <f t="shared" si="1"/>
        <v>0.1644021739130436</v>
      </c>
      <c r="L93" s="93">
        <v>1.228193663821585E-2</v>
      </c>
      <c r="M93" s="88"/>
      <c r="N93" s="63" t="s">
        <v>4593</v>
      </c>
    </row>
    <row r="94" spans="1:14">
      <c r="A94" s="10" t="s">
        <v>4475</v>
      </c>
      <c r="B94" s="74" t="s">
        <v>454</v>
      </c>
      <c r="C94" s="60">
        <v>8796241000</v>
      </c>
      <c r="D94" s="64">
        <v>72</v>
      </c>
      <c r="E94" s="64">
        <v>-20.399999999999999</v>
      </c>
      <c r="F94" s="64">
        <v>51.6</v>
      </c>
      <c r="G94" s="64">
        <v>16.600000000000001</v>
      </c>
      <c r="H94" s="64">
        <v>68.2</v>
      </c>
      <c r="I94" s="66">
        <v>7043</v>
      </c>
      <c r="J94" s="90">
        <v>-0.28333333333333333</v>
      </c>
      <c r="K94" s="90">
        <f t="shared" si="1"/>
        <v>0.23055555555555557</v>
      </c>
      <c r="L94" s="91">
        <v>9.6833735624023854E-3</v>
      </c>
      <c r="M94" s="87"/>
      <c r="N94" s="7" t="s">
        <v>4593</v>
      </c>
    </row>
    <row r="95" spans="1:14">
      <c r="A95" s="6" t="s">
        <v>4474</v>
      </c>
      <c r="B95" s="75" t="s">
        <v>86</v>
      </c>
      <c r="C95" s="61">
        <v>8747957000</v>
      </c>
      <c r="D95" s="67">
        <v>62.2</v>
      </c>
      <c r="E95" s="67">
        <v>27.299999999999997</v>
      </c>
      <c r="F95" s="67">
        <v>89.5</v>
      </c>
      <c r="G95" s="67">
        <v>7.4000000000000057</v>
      </c>
      <c r="H95" s="67">
        <v>96.9</v>
      </c>
      <c r="I95" s="68">
        <v>7246.7449999999999</v>
      </c>
      <c r="J95" s="92">
        <v>0.43890675241157551</v>
      </c>
      <c r="K95" s="92">
        <f t="shared" si="1"/>
        <v>0.11897106109324768</v>
      </c>
      <c r="L95" s="93">
        <v>1.3371520593038668E-2</v>
      </c>
      <c r="M95" s="88"/>
      <c r="N95" s="63" t="s">
        <v>4593</v>
      </c>
    </row>
    <row r="96" spans="1:14">
      <c r="A96" s="10" t="s">
        <v>4473</v>
      </c>
      <c r="B96" s="74" t="s">
        <v>390</v>
      </c>
      <c r="C96" s="60">
        <v>8616347000</v>
      </c>
      <c r="D96" s="64">
        <v>56.131999999999998</v>
      </c>
      <c r="E96" s="64">
        <v>5.7469999999999999</v>
      </c>
      <c r="F96" s="64">
        <v>61.878999999999998</v>
      </c>
      <c r="G96" s="64">
        <v>23.920999999999999</v>
      </c>
      <c r="H96" s="64">
        <v>85.8</v>
      </c>
      <c r="I96" s="66">
        <v>6722.9920000000002</v>
      </c>
      <c r="J96" s="90">
        <v>0.10238366707047673</v>
      </c>
      <c r="K96" s="90">
        <f t="shared" si="1"/>
        <v>0.42615620323523123</v>
      </c>
      <c r="L96" s="91">
        <v>1.2762174936397365E-2</v>
      </c>
      <c r="M96" s="87"/>
      <c r="N96" s="7" t="s">
        <v>4593</v>
      </c>
    </row>
    <row r="97" spans="1:14">
      <c r="A97" s="6" t="s">
        <v>4469</v>
      </c>
      <c r="B97" s="75" t="s">
        <v>1073</v>
      </c>
      <c r="C97" s="61">
        <v>8253751000</v>
      </c>
      <c r="D97" s="67">
        <v>16.899999999999999</v>
      </c>
      <c r="E97" s="67">
        <v>4.1000000000000014</v>
      </c>
      <c r="F97" s="67">
        <v>21</v>
      </c>
      <c r="G97" s="67">
        <v>11.5</v>
      </c>
      <c r="H97" s="67">
        <v>32.5</v>
      </c>
      <c r="I97" s="68">
        <v>7932.59</v>
      </c>
      <c r="J97" s="92">
        <v>0.24260355029585809</v>
      </c>
      <c r="K97" s="92">
        <f t="shared" si="1"/>
        <v>0.68047337278106512</v>
      </c>
      <c r="L97" s="93">
        <v>4.097022536145193E-3</v>
      </c>
      <c r="M97" s="88"/>
      <c r="N97" s="63" t="s">
        <v>4593</v>
      </c>
    </row>
    <row r="98" spans="1:14">
      <c r="A98" s="10" t="s">
        <v>4468</v>
      </c>
      <c r="B98" s="74" t="s">
        <v>384</v>
      </c>
      <c r="C98" s="60">
        <v>7992400000</v>
      </c>
      <c r="D98" s="64">
        <v>41.857999999999997</v>
      </c>
      <c r="E98" s="64">
        <v>3.8460000000000001</v>
      </c>
      <c r="F98" s="64">
        <v>45.703999999999994</v>
      </c>
      <c r="G98" s="64">
        <v>9.3680000000000092</v>
      </c>
      <c r="H98" s="64">
        <v>55.072000000000003</v>
      </c>
      <c r="I98" s="66">
        <v>5990.19</v>
      </c>
      <c r="J98" s="90">
        <v>9.1882077500119466E-2</v>
      </c>
      <c r="K98" s="90">
        <f t="shared" si="1"/>
        <v>0.22380429069711907</v>
      </c>
      <c r="L98" s="91">
        <v>9.1936983634909753E-3</v>
      </c>
      <c r="M98" s="87"/>
      <c r="N98" s="7" t="s">
        <v>4593</v>
      </c>
    </row>
    <row r="99" spans="1:14">
      <c r="A99" s="6" t="s">
        <v>4466</v>
      </c>
      <c r="B99" s="75" t="s">
        <v>141</v>
      </c>
      <c r="C99" s="61">
        <v>7951294000</v>
      </c>
      <c r="D99" s="67">
        <v>30.712</v>
      </c>
      <c r="E99" s="67">
        <v>39.97699999999999</v>
      </c>
      <c r="F99" s="67">
        <v>70.688999999999993</v>
      </c>
      <c r="G99" s="67">
        <v>35.893000000000001</v>
      </c>
      <c r="H99" s="67">
        <v>106.58199999999999</v>
      </c>
      <c r="I99" s="68">
        <v>6239.9440000000004</v>
      </c>
      <c r="J99" s="92">
        <v>1.301673612920031</v>
      </c>
      <c r="K99" s="92">
        <f t="shared" si="1"/>
        <v>1.1686962750716332</v>
      </c>
      <c r="L99" s="93">
        <v>1.7080602005402609E-2</v>
      </c>
      <c r="M99" s="88"/>
      <c r="N99" s="63" t="s">
        <v>4593</v>
      </c>
    </row>
    <row r="100" spans="1:14">
      <c r="A100" s="10" t="s">
        <v>4464</v>
      </c>
      <c r="B100" s="74" t="s">
        <v>384</v>
      </c>
      <c r="C100" s="60">
        <v>7802069000</v>
      </c>
      <c r="D100" s="64">
        <v>61.7</v>
      </c>
      <c r="E100" s="64">
        <v>6.3999999999999915</v>
      </c>
      <c r="F100" s="64">
        <v>68.099999999999994</v>
      </c>
      <c r="G100" s="64">
        <v>14</v>
      </c>
      <c r="H100" s="64">
        <v>82.1</v>
      </c>
      <c r="I100" s="66">
        <v>5667</v>
      </c>
      <c r="J100" s="90">
        <v>0.1037277147487843</v>
      </c>
      <c r="K100" s="90">
        <f t="shared" si="1"/>
        <v>0.22690437601296595</v>
      </c>
      <c r="L100" s="91">
        <v>1.4487383095112051E-2</v>
      </c>
      <c r="M100" s="87"/>
      <c r="N100" s="7" t="s">
        <v>4593</v>
      </c>
    </row>
    <row r="101" spans="1:14">
      <c r="A101" s="6" t="s">
        <v>4463</v>
      </c>
      <c r="B101" s="75" t="s">
        <v>68</v>
      </c>
      <c r="C101" s="61">
        <v>7724832000</v>
      </c>
      <c r="D101" s="67">
        <v>54.238</v>
      </c>
      <c r="E101" s="67">
        <v>-3.1949999999999998</v>
      </c>
      <c r="F101" s="67">
        <v>51.042999999999999</v>
      </c>
      <c r="G101" s="67">
        <v>19.036999999999999</v>
      </c>
      <c r="H101" s="67">
        <v>70.08</v>
      </c>
      <c r="I101" s="68">
        <v>5989.9040000000005</v>
      </c>
      <c r="J101" s="92">
        <v>-5.8907039345108596E-2</v>
      </c>
      <c r="K101" s="92">
        <f t="shared" si="1"/>
        <v>0.35099008075519006</v>
      </c>
      <c r="L101" s="93">
        <v>1.169968667277472E-2</v>
      </c>
      <c r="M101" s="88"/>
      <c r="N101" s="63" t="s">
        <v>4593</v>
      </c>
    </row>
    <row r="102" spans="1:14">
      <c r="A102" s="10" t="s">
        <v>4460</v>
      </c>
      <c r="B102" s="74" t="s">
        <v>71</v>
      </c>
      <c r="C102" s="60">
        <v>7293396000</v>
      </c>
      <c r="D102" s="64">
        <v>43.287999999999997</v>
      </c>
      <c r="E102" s="64">
        <v>26.707000000000008</v>
      </c>
      <c r="F102" s="64">
        <v>69.995000000000005</v>
      </c>
      <c r="G102" s="64">
        <v>22.191999999999993</v>
      </c>
      <c r="H102" s="64">
        <v>92.186999999999998</v>
      </c>
      <c r="I102" s="66">
        <v>5500</v>
      </c>
      <c r="J102" s="90">
        <v>0.6169608205507302</v>
      </c>
      <c r="K102" s="90">
        <f t="shared" si="1"/>
        <v>0.51265939752356304</v>
      </c>
      <c r="L102" s="91">
        <v>1.6761272727272725E-2</v>
      </c>
      <c r="M102" s="87"/>
      <c r="N102" s="7" t="s">
        <v>4593</v>
      </c>
    </row>
    <row r="103" spans="1:14">
      <c r="A103" s="6" t="s">
        <v>4459</v>
      </c>
      <c r="B103" s="75" t="s">
        <v>2030</v>
      </c>
      <c r="C103" s="61">
        <v>7233017000</v>
      </c>
      <c r="D103" s="67">
        <v>53.4</v>
      </c>
      <c r="E103" s="67">
        <v>13.29999999999999</v>
      </c>
      <c r="F103" s="67">
        <v>66.699999999999989</v>
      </c>
      <c r="G103" s="67">
        <v>10.4</v>
      </c>
      <c r="H103" s="67">
        <v>77.099999999999994</v>
      </c>
      <c r="I103" s="68">
        <v>5180.9319999999998</v>
      </c>
      <c r="J103" s="92">
        <v>0.24906367041198485</v>
      </c>
      <c r="K103" s="92">
        <f t="shared" si="1"/>
        <v>0.19475655430711611</v>
      </c>
      <c r="L103" s="93">
        <v>1.4881492364694228E-2</v>
      </c>
      <c r="M103" s="88"/>
      <c r="N103" s="63" t="s">
        <v>4593</v>
      </c>
    </row>
    <row r="104" spans="1:14">
      <c r="A104" s="10" t="s">
        <v>4458</v>
      </c>
      <c r="B104" s="74" t="s">
        <v>56</v>
      </c>
      <c r="C104" s="60">
        <v>7151922000</v>
      </c>
      <c r="D104" s="64">
        <v>27.013999999999999</v>
      </c>
      <c r="E104" s="64">
        <v>6.5010000000000003</v>
      </c>
      <c r="F104" s="64">
        <v>33.515000000000001</v>
      </c>
      <c r="G104" s="64">
        <v>6.1499999999999986</v>
      </c>
      <c r="H104" s="64">
        <v>39.664999999999999</v>
      </c>
      <c r="I104" s="66">
        <v>4090.3960000000002</v>
      </c>
      <c r="J104" s="90">
        <v>0.24065299474346638</v>
      </c>
      <c r="K104" s="90">
        <f t="shared" si="1"/>
        <v>0.22765973199081954</v>
      </c>
      <c r="L104" s="91">
        <v>9.6971051213623326E-3</v>
      </c>
      <c r="M104" s="87"/>
      <c r="N104" s="7" t="s">
        <v>4593</v>
      </c>
    </row>
    <row r="105" spans="1:14">
      <c r="A105" s="6" t="s">
        <v>4457</v>
      </c>
      <c r="B105" s="75" t="s">
        <v>349</v>
      </c>
      <c r="C105" s="61">
        <v>7108356000</v>
      </c>
      <c r="D105" s="67">
        <v>35.154000000000003</v>
      </c>
      <c r="E105" s="67">
        <v>21.225999999999999</v>
      </c>
      <c r="F105" s="67">
        <v>56.38</v>
      </c>
      <c r="G105" s="67">
        <v>29.030999999999999</v>
      </c>
      <c r="H105" s="67">
        <v>85.411000000000001</v>
      </c>
      <c r="I105" s="68">
        <v>5317.2079999999996</v>
      </c>
      <c r="J105" s="92">
        <v>0.60380042100472198</v>
      </c>
      <c r="K105" s="92">
        <f t="shared" si="1"/>
        <v>0.82582351937190634</v>
      </c>
      <c r="L105" s="93">
        <v>1.6063129371655202E-2</v>
      </c>
      <c r="M105" s="88"/>
      <c r="N105" s="63" t="s">
        <v>4593</v>
      </c>
    </row>
    <row r="106" spans="1:14">
      <c r="A106" s="10" t="s">
        <v>4455</v>
      </c>
      <c r="B106" s="74" t="s">
        <v>36</v>
      </c>
      <c r="C106" s="60">
        <v>7017594000</v>
      </c>
      <c r="D106" s="64">
        <v>21.8</v>
      </c>
      <c r="E106" s="64">
        <v>0.39999999999999858</v>
      </c>
      <c r="F106" s="64">
        <v>22.2</v>
      </c>
      <c r="G106" s="64">
        <v>5.9000000000000021</v>
      </c>
      <c r="H106" s="64">
        <v>28.1</v>
      </c>
      <c r="I106" s="66">
        <v>5916.7</v>
      </c>
      <c r="J106" s="90">
        <v>1.8348623853210944E-2</v>
      </c>
      <c r="K106" s="90">
        <f t="shared" si="1"/>
        <v>0.27064220183486248</v>
      </c>
      <c r="L106" s="91">
        <v>4.7492690182027149E-3</v>
      </c>
      <c r="M106" s="87"/>
      <c r="N106" s="7" t="s">
        <v>4593</v>
      </c>
    </row>
    <row r="107" spans="1:14">
      <c r="A107" s="6" t="s">
        <v>4453</v>
      </c>
      <c r="B107" s="75" t="s">
        <v>45</v>
      </c>
      <c r="C107" s="61">
        <v>6849194000</v>
      </c>
      <c r="D107" s="67">
        <v>158.46100000000001</v>
      </c>
      <c r="E107" s="67">
        <v>47.417999999999999</v>
      </c>
      <c r="F107" s="67">
        <v>205.87900000000002</v>
      </c>
      <c r="G107" s="67">
        <v>47.60299999999998</v>
      </c>
      <c r="H107" s="67">
        <v>253.482</v>
      </c>
      <c r="I107" s="68">
        <v>27807.321</v>
      </c>
      <c r="J107" s="92">
        <v>0.29924082266298963</v>
      </c>
      <c r="K107" s="92">
        <f t="shared" si="1"/>
        <v>0.30040830235830884</v>
      </c>
      <c r="L107" s="93">
        <v>9.1156569883161353E-3</v>
      </c>
      <c r="M107" s="88"/>
      <c r="N107" s="63" t="s">
        <v>4593</v>
      </c>
    </row>
    <row r="108" spans="1:14">
      <c r="A108" s="10" t="s">
        <v>4452</v>
      </c>
      <c r="B108" s="74" t="s">
        <v>56</v>
      </c>
      <c r="C108" s="60">
        <v>6771304000</v>
      </c>
      <c r="D108" s="64">
        <v>42.837000000000003</v>
      </c>
      <c r="E108" s="64">
        <v>3.7399999999999949</v>
      </c>
      <c r="F108" s="64">
        <v>46.576999999999998</v>
      </c>
      <c r="G108" s="64">
        <v>14.029000000000003</v>
      </c>
      <c r="H108" s="64">
        <v>60.606000000000002</v>
      </c>
      <c r="I108" s="66">
        <v>5093</v>
      </c>
      <c r="J108" s="90">
        <v>8.7307701286271092E-2</v>
      </c>
      <c r="K108" s="90">
        <f t="shared" si="1"/>
        <v>0.32749725704414412</v>
      </c>
      <c r="L108" s="91">
        <v>1.1899862556450029E-2</v>
      </c>
      <c r="M108" s="87"/>
      <c r="N108" s="7" t="s">
        <v>4593</v>
      </c>
    </row>
    <row r="109" spans="1:14">
      <c r="A109" s="6" t="s">
        <v>4451</v>
      </c>
      <c r="B109" s="75" t="s">
        <v>141</v>
      </c>
      <c r="C109" s="61">
        <v>6743520000</v>
      </c>
      <c r="D109" s="67">
        <v>24.8</v>
      </c>
      <c r="E109" s="67">
        <v>5.3</v>
      </c>
      <c r="F109" s="67">
        <v>30.1</v>
      </c>
      <c r="G109" s="67">
        <v>23.5</v>
      </c>
      <c r="H109" s="67">
        <v>53.6</v>
      </c>
      <c r="I109" s="68">
        <v>3601</v>
      </c>
      <c r="J109" s="92">
        <v>0.21370967741935482</v>
      </c>
      <c r="K109" s="92">
        <f t="shared" si="1"/>
        <v>0.94758064516129026</v>
      </c>
      <c r="L109" s="93">
        <v>1.488475423493474E-2</v>
      </c>
      <c r="M109" s="88"/>
      <c r="N109" s="63" t="s">
        <v>4593</v>
      </c>
    </row>
    <row r="110" spans="1:14">
      <c r="A110" s="10" t="s">
        <v>4445</v>
      </c>
      <c r="B110" s="74" t="s">
        <v>384</v>
      </c>
      <c r="C110" s="60">
        <v>6469416000</v>
      </c>
      <c r="D110" s="64">
        <v>33.390999999999998</v>
      </c>
      <c r="E110" s="64">
        <v>18.913000000000004</v>
      </c>
      <c r="F110" s="64">
        <v>52.304000000000002</v>
      </c>
      <c r="G110" s="64">
        <v>8.4519999999999982</v>
      </c>
      <c r="H110" s="64">
        <v>60.756</v>
      </c>
      <c r="I110" s="66">
        <v>4379.0619999999999</v>
      </c>
      <c r="J110" s="90">
        <v>0.56641011050881984</v>
      </c>
      <c r="K110" s="90">
        <f t="shared" si="1"/>
        <v>0.25312209876912939</v>
      </c>
      <c r="L110" s="91">
        <v>1.3874204110377977E-2</v>
      </c>
      <c r="M110" s="87"/>
      <c r="N110" s="7" t="s">
        <v>4593</v>
      </c>
    </row>
    <row r="111" spans="1:14">
      <c r="A111" s="6" t="s">
        <v>2843</v>
      </c>
      <c r="B111" s="75" t="s">
        <v>129</v>
      </c>
      <c r="C111" s="61">
        <v>6120102000</v>
      </c>
      <c r="D111" s="67">
        <v>31.1</v>
      </c>
      <c r="E111" s="67">
        <v>22.4</v>
      </c>
      <c r="F111" s="67">
        <v>53.5</v>
      </c>
      <c r="G111" s="67">
        <v>35.599999999999994</v>
      </c>
      <c r="H111" s="67">
        <v>89.1</v>
      </c>
      <c r="I111" s="68">
        <v>4568.0379999999996</v>
      </c>
      <c r="J111" s="92">
        <v>0.72025723472668801</v>
      </c>
      <c r="K111" s="92">
        <f t="shared" si="1"/>
        <v>1.1446945337620575</v>
      </c>
      <c r="L111" s="93">
        <v>1.9505091682687405E-2</v>
      </c>
      <c r="M111" s="88"/>
      <c r="N111" s="63" t="s">
        <v>4593</v>
      </c>
    </row>
    <row r="112" spans="1:14">
      <c r="A112" s="10" t="s">
        <v>4437</v>
      </c>
      <c r="B112" s="74" t="s">
        <v>45</v>
      </c>
      <c r="C112" s="60">
        <v>6073827000</v>
      </c>
      <c r="D112" s="64">
        <v>28.027999999999999</v>
      </c>
      <c r="E112" s="64">
        <v>12.782999999999999</v>
      </c>
      <c r="F112" s="64">
        <v>40.811</v>
      </c>
      <c r="G112" s="64">
        <v>-2.2659999999999982</v>
      </c>
      <c r="H112" s="64">
        <v>38.545000000000002</v>
      </c>
      <c r="I112" s="66">
        <v>4376</v>
      </c>
      <c r="J112" s="90">
        <v>0.45607963465106321</v>
      </c>
      <c r="K112" s="90">
        <f t="shared" si="1"/>
        <v>-8.0847723704866509E-2</v>
      </c>
      <c r="L112" s="91">
        <v>8.8082723948811701E-3</v>
      </c>
      <c r="M112" s="87"/>
      <c r="N112" s="7" t="s">
        <v>4593</v>
      </c>
    </row>
    <row r="113" spans="1:14">
      <c r="A113" s="6" t="s">
        <v>4433</v>
      </c>
      <c r="B113" s="75" t="s">
        <v>2030</v>
      </c>
      <c r="C113" s="61">
        <v>6003592000</v>
      </c>
      <c r="D113" s="67">
        <v>49</v>
      </c>
      <c r="E113" s="67">
        <v>4</v>
      </c>
      <c r="F113" s="67">
        <v>53</v>
      </c>
      <c r="G113" s="67">
        <v>10</v>
      </c>
      <c r="H113" s="67">
        <v>63</v>
      </c>
      <c r="I113" s="68">
        <v>4511.9979999999996</v>
      </c>
      <c r="J113" s="92">
        <v>8.1632653061224483E-2</v>
      </c>
      <c r="K113" s="92">
        <f t="shared" si="1"/>
        <v>0.20408163265306123</v>
      </c>
      <c r="L113" s="93">
        <v>1.3962772146618861E-2</v>
      </c>
      <c r="M113" s="88"/>
      <c r="N113" s="63" t="s">
        <v>4593</v>
      </c>
    </row>
    <row r="114" spans="1:14">
      <c r="A114" s="10" t="s">
        <v>4431</v>
      </c>
      <c r="B114" s="74" t="s">
        <v>129</v>
      </c>
      <c r="C114" s="60">
        <v>5893793000</v>
      </c>
      <c r="D114" s="64">
        <v>39.1</v>
      </c>
      <c r="E114" s="64">
        <v>2.2999999999999998</v>
      </c>
      <c r="F114" s="64">
        <v>41.4</v>
      </c>
      <c r="G114" s="64">
        <v>9.6000000000000014</v>
      </c>
      <c r="H114" s="64">
        <v>51</v>
      </c>
      <c r="I114" s="66">
        <v>4506</v>
      </c>
      <c r="J114" s="90">
        <v>5.8823529411764698E-2</v>
      </c>
      <c r="K114" s="90">
        <f t="shared" si="1"/>
        <v>0.24552429667519185</v>
      </c>
      <c r="L114" s="91">
        <v>1.1318242343541944E-2</v>
      </c>
      <c r="M114" s="87"/>
      <c r="N114" s="7" t="s">
        <v>4593</v>
      </c>
    </row>
    <row r="115" spans="1:14">
      <c r="A115" s="6" t="s">
        <v>273</v>
      </c>
      <c r="B115" s="75" t="s">
        <v>56</v>
      </c>
      <c r="C115" s="61">
        <v>5550690000</v>
      </c>
      <c r="D115" s="67">
        <v>36.170999999999999</v>
      </c>
      <c r="E115" s="67">
        <v>1.8220000000000001</v>
      </c>
      <c r="F115" s="67">
        <v>37.993000000000002</v>
      </c>
      <c r="G115" s="67">
        <v>9.546999999999997</v>
      </c>
      <c r="H115" s="67">
        <v>47.54</v>
      </c>
      <c r="I115" s="68">
        <v>3852.3760000000002</v>
      </c>
      <c r="J115" s="92">
        <v>5.0371844848082721E-2</v>
      </c>
      <c r="K115" s="92">
        <f t="shared" si="1"/>
        <v>0.26394072599596352</v>
      </c>
      <c r="L115" s="93">
        <v>1.2340436136036565E-2</v>
      </c>
      <c r="M115" s="88"/>
      <c r="N115" s="63"/>
    </row>
    <row r="116" spans="1:14">
      <c r="A116" s="10" t="s">
        <v>4419</v>
      </c>
      <c r="B116" s="74" t="s">
        <v>86</v>
      </c>
      <c r="C116" s="60">
        <v>5361387000</v>
      </c>
      <c r="D116" s="64">
        <v>35.331000000000003</v>
      </c>
      <c r="E116" s="64">
        <v>12.9</v>
      </c>
      <c r="F116" s="64">
        <v>48.231000000000002</v>
      </c>
      <c r="G116" s="64">
        <v>20.399999999999999</v>
      </c>
      <c r="H116" s="64">
        <v>68.631</v>
      </c>
      <c r="I116" s="66">
        <v>4448.8249999999998</v>
      </c>
      <c r="J116" s="90">
        <v>0.36511845121847669</v>
      </c>
      <c r="K116" s="90">
        <f t="shared" si="1"/>
        <v>0.57739662053154439</v>
      </c>
      <c r="L116" s="91">
        <v>1.5426769989828776E-2</v>
      </c>
      <c r="M116" s="87"/>
      <c r="N116" s="7"/>
    </row>
    <row r="117" spans="1:14">
      <c r="A117" s="6" t="s">
        <v>4416</v>
      </c>
      <c r="B117" s="75" t="s">
        <v>696</v>
      </c>
      <c r="C117" s="61">
        <v>5291910000</v>
      </c>
      <c r="D117" s="67">
        <v>27.013999999999999</v>
      </c>
      <c r="E117" s="67">
        <v>6.5010000000000003</v>
      </c>
      <c r="F117" s="67">
        <v>33.515000000000001</v>
      </c>
      <c r="G117" s="67">
        <v>6.1400000000000006</v>
      </c>
      <c r="H117" s="67">
        <v>39.655000000000001</v>
      </c>
      <c r="I117" s="68">
        <v>4090.3960000000002</v>
      </c>
      <c r="J117" s="92">
        <v>0.24065299474346638</v>
      </c>
      <c r="K117" s="92">
        <f t="shared" si="1"/>
        <v>0.22728955356481828</v>
      </c>
      <c r="L117" s="93">
        <v>9.6946603702917755E-3</v>
      </c>
      <c r="M117" s="88"/>
      <c r="N117" s="63"/>
    </row>
    <row r="118" spans="1:14">
      <c r="A118" s="10" t="s">
        <v>4415</v>
      </c>
      <c r="B118" s="74" t="s">
        <v>86</v>
      </c>
      <c r="C118" s="60">
        <v>5248261000</v>
      </c>
      <c r="D118" s="64">
        <v>22.962</v>
      </c>
      <c r="E118" s="64">
        <v>4.027000000000001</v>
      </c>
      <c r="F118" s="64">
        <v>26.989000000000001</v>
      </c>
      <c r="G118" s="64">
        <v>31.278000000000002</v>
      </c>
      <c r="H118" s="64">
        <v>58.267000000000003</v>
      </c>
      <c r="I118" s="66">
        <v>3767.1660000000002</v>
      </c>
      <c r="J118" s="90">
        <v>0.17537670934587585</v>
      </c>
      <c r="K118" s="90">
        <f t="shared" si="1"/>
        <v>1.3621635746015157</v>
      </c>
      <c r="L118" s="91">
        <v>1.5467064631609014E-2</v>
      </c>
      <c r="M118" s="87"/>
      <c r="N118" s="7"/>
    </row>
    <row r="119" spans="1:14">
      <c r="A119" s="6" t="s">
        <v>4406</v>
      </c>
      <c r="B119" s="75" t="s">
        <v>454</v>
      </c>
      <c r="C119" s="61">
        <v>4966140000</v>
      </c>
      <c r="D119" s="67">
        <v>62.9</v>
      </c>
      <c r="E119" s="67">
        <v>15.600000000000001</v>
      </c>
      <c r="F119" s="67">
        <v>78.5</v>
      </c>
      <c r="G119" s="67">
        <v>51.900000000000006</v>
      </c>
      <c r="H119" s="67">
        <v>130.4</v>
      </c>
      <c r="I119" s="68">
        <v>6823</v>
      </c>
      <c r="J119" s="92">
        <v>0.24801271860095392</v>
      </c>
      <c r="K119" s="92">
        <f t="shared" si="1"/>
        <v>0.82511923688394284</v>
      </c>
      <c r="L119" s="93">
        <v>1.9111827641799795E-2</v>
      </c>
      <c r="M119" s="88"/>
      <c r="N119" s="63"/>
    </row>
    <row r="120" spans="1:14">
      <c r="A120" s="10" t="s">
        <v>4405</v>
      </c>
      <c r="B120" s="74" t="s">
        <v>164</v>
      </c>
      <c r="C120" s="60">
        <v>4956190000</v>
      </c>
      <c r="D120" s="64">
        <v>11.589</v>
      </c>
      <c r="E120" s="64">
        <v>5.76</v>
      </c>
      <c r="F120" s="64">
        <v>17.349</v>
      </c>
      <c r="G120" s="64">
        <v>7.0440000000000005</v>
      </c>
      <c r="H120" s="64">
        <v>24.393000000000001</v>
      </c>
      <c r="I120" s="66">
        <v>3613.05</v>
      </c>
      <c r="J120" s="90">
        <v>0.49702303908879109</v>
      </c>
      <c r="K120" s="90">
        <f t="shared" si="1"/>
        <v>0.60781775821900075</v>
      </c>
      <c r="L120" s="91">
        <v>6.7513596545854607E-3</v>
      </c>
      <c r="M120" s="87"/>
      <c r="N120" s="7"/>
    </row>
    <row r="121" spans="1:14">
      <c r="A121" s="6" t="s">
        <v>4401</v>
      </c>
      <c r="B121" s="75" t="s">
        <v>36</v>
      </c>
      <c r="C121" s="61">
        <v>4921297000</v>
      </c>
      <c r="D121" s="67">
        <v>32.799999999999997</v>
      </c>
      <c r="E121" s="67">
        <v>1.6000000000000014</v>
      </c>
      <c r="F121" s="67">
        <v>34.4</v>
      </c>
      <c r="G121" s="67">
        <v>4.8000000000000043</v>
      </c>
      <c r="H121" s="67">
        <v>39.200000000000003</v>
      </c>
      <c r="I121" s="68">
        <v>3800</v>
      </c>
      <c r="J121" s="92">
        <v>4.8780487804878099E-2</v>
      </c>
      <c r="K121" s="92">
        <f t="shared" si="1"/>
        <v>0.14634146341463428</v>
      </c>
      <c r="L121" s="93">
        <v>1.031578947368421E-2</v>
      </c>
      <c r="M121" s="88"/>
      <c r="N121" s="63"/>
    </row>
    <row r="122" spans="1:14">
      <c r="A122" s="10" t="s">
        <v>4400</v>
      </c>
      <c r="B122" s="74" t="s">
        <v>34</v>
      </c>
      <c r="C122" s="60">
        <v>4791421000</v>
      </c>
      <c r="D122" s="64">
        <v>28.2</v>
      </c>
      <c r="E122" s="64">
        <v>-1.3</v>
      </c>
      <c r="F122" s="64">
        <v>26.9</v>
      </c>
      <c r="G122" s="64">
        <v>9</v>
      </c>
      <c r="H122" s="64">
        <v>35.9</v>
      </c>
      <c r="I122" s="66">
        <v>2817.491</v>
      </c>
      <c r="J122" s="90">
        <v>-4.6099290780141848E-2</v>
      </c>
      <c r="K122" s="90">
        <f t="shared" si="1"/>
        <v>0.31914893617021278</v>
      </c>
      <c r="L122" s="91">
        <v>1.2741833070629151E-2</v>
      </c>
      <c r="M122" s="87"/>
      <c r="N122" s="7"/>
    </row>
    <row r="123" spans="1:14">
      <c r="A123" s="6" t="s">
        <v>4395</v>
      </c>
      <c r="B123" s="75" t="s">
        <v>47</v>
      </c>
      <c r="C123" s="61">
        <v>4645441000</v>
      </c>
      <c r="D123" s="67">
        <v>29.079000000000001</v>
      </c>
      <c r="E123" s="67">
        <v>3.9840000000000018</v>
      </c>
      <c r="F123" s="67">
        <v>33.063000000000002</v>
      </c>
      <c r="G123" s="67">
        <v>18.123999999999995</v>
      </c>
      <c r="H123" s="67">
        <v>51.186999999999998</v>
      </c>
      <c r="I123" s="68">
        <v>3425.7620000000002</v>
      </c>
      <c r="J123" s="92">
        <v>0.13700608686681115</v>
      </c>
      <c r="K123" s="92">
        <f t="shared" si="1"/>
        <v>0.62326765019429808</v>
      </c>
      <c r="L123" s="93">
        <v>1.4941785214501182E-2</v>
      </c>
      <c r="M123" s="88"/>
      <c r="N123" s="63"/>
    </row>
    <row r="124" spans="1:14">
      <c r="A124" s="10" t="s">
        <v>628</v>
      </c>
      <c r="B124" s="74" t="s">
        <v>384</v>
      </c>
      <c r="C124" s="60">
        <v>4630165000</v>
      </c>
      <c r="D124" s="64">
        <v>34.83</v>
      </c>
      <c r="E124" s="64">
        <v>8</v>
      </c>
      <c r="F124" s="64">
        <v>42.83</v>
      </c>
      <c r="G124" s="64">
        <v>5.3</v>
      </c>
      <c r="H124" s="64">
        <v>48.129999999999995</v>
      </c>
      <c r="I124" s="66">
        <v>3893.3249999999998</v>
      </c>
      <c r="J124" s="90">
        <v>0.22968705139247775</v>
      </c>
      <c r="K124" s="90">
        <f t="shared" si="1"/>
        <v>0.15216767154751651</v>
      </c>
      <c r="L124" s="91">
        <v>1.2362183994400672E-2</v>
      </c>
      <c r="M124" s="87"/>
      <c r="N124" s="7"/>
    </row>
    <row r="125" spans="1:14">
      <c r="A125" s="6" t="s">
        <v>4394</v>
      </c>
      <c r="B125" s="75" t="s">
        <v>45</v>
      </c>
      <c r="C125" s="61">
        <v>4532951000</v>
      </c>
      <c r="D125" s="67">
        <v>158.46100000000001</v>
      </c>
      <c r="E125" s="67">
        <v>47.417999999999999</v>
      </c>
      <c r="F125" s="67">
        <v>205.87900000000002</v>
      </c>
      <c r="G125" s="67">
        <v>47.60299999999998</v>
      </c>
      <c r="H125" s="67">
        <v>253.482</v>
      </c>
      <c r="I125" s="68">
        <v>27807.321</v>
      </c>
      <c r="J125" s="92">
        <v>0.29924082266298963</v>
      </c>
      <c r="K125" s="92">
        <f t="shared" si="1"/>
        <v>0.30040830235830884</v>
      </c>
      <c r="L125" s="93">
        <v>9.1156569883161353E-3</v>
      </c>
      <c r="M125" s="88"/>
      <c r="N125" s="63"/>
    </row>
    <row r="126" spans="1:14">
      <c r="A126" s="10" t="s">
        <v>4389</v>
      </c>
      <c r="B126" s="74" t="s">
        <v>41</v>
      </c>
      <c r="C126" s="60">
        <v>4385485000</v>
      </c>
      <c r="D126" s="64">
        <v>16.3</v>
      </c>
      <c r="E126" s="64">
        <v>15.7</v>
      </c>
      <c r="F126" s="64">
        <v>32</v>
      </c>
      <c r="G126" s="64">
        <v>4.6000000000000014</v>
      </c>
      <c r="H126" s="64">
        <v>36.6</v>
      </c>
      <c r="I126" s="66">
        <v>3018.4160000000002</v>
      </c>
      <c r="J126" s="90">
        <v>0.96319018404907963</v>
      </c>
      <c r="K126" s="90">
        <f t="shared" si="1"/>
        <v>0.28220858895705531</v>
      </c>
      <c r="L126" s="91">
        <v>1.2125565197110007E-2</v>
      </c>
      <c r="M126" s="87"/>
      <c r="N126" s="7"/>
    </row>
    <row r="127" spans="1:14">
      <c r="A127" s="6" t="s">
        <v>4101</v>
      </c>
      <c r="B127" s="75" t="s">
        <v>36</v>
      </c>
      <c r="C127" s="61">
        <v>4346616000</v>
      </c>
      <c r="D127" s="67">
        <v>30.481999999999999</v>
      </c>
      <c r="E127" s="67">
        <v>9.9540000000000006</v>
      </c>
      <c r="F127" s="67">
        <v>40.436</v>
      </c>
      <c r="G127" s="67">
        <v>2.9200000000000017</v>
      </c>
      <c r="H127" s="67">
        <v>43.356000000000002</v>
      </c>
      <c r="I127" s="68">
        <v>3237.2269999999999</v>
      </c>
      <c r="J127" s="92">
        <v>0.32655337576274523</v>
      </c>
      <c r="K127" s="92">
        <f t="shared" si="1"/>
        <v>9.5794239223148142E-2</v>
      </c>
      <c r="L127" s="93">
        <v>1.3392944022770106E-2</v>
      </c>
      <c r="M127" s="88"/>
      <c r="N127" s="63"/>
    </row>
    <row r="128" spans="1:14">
      <c r="A128" s="48" t="s">
        <v>4387</v>
      </c>
      <c r="B128" s="76" t="s">
        <v>139</v>
      </c>
      <c r="C128" s="62">
        <v>4344716000</v>
      </c>
      <c r="D128" s="69">
        <v>35.095999999999997</v>
      </c>
      <c r="E128" s="69">
        <v>3.0410000000000039</v>
      </c>
      <c r="F128" s="69">
        <v>38.137</v>
      </c>
      <c r="G128" s="69">
        <v>11.308</v>
      </c>
      <c r="H128" s="69">
        <v>49.445</v>
      </c>
      <c r="I128" s="70">
        <v>3287.5410000000002</v>
      </c>
      <c r="J128" s="90">
        <v>8.6648051059949965E-2</v>
      </c>
      <c r="K128" s="90">
        <f t="shared" si="1"/>
        <v>0.32220196033736043</v>
      </c>
      <c r="L128" s="91">
        <v>1.5040116609952544E-2</v>
      </c>
      <c r="M128" s="89"/>
      <c r="N128" s="51" t="s">
        <v>4612</v>
      </c>
    </row>
    <row r="129" spans="1:14">
      <c r="A129" s="118" t="s">
        <v>4611</v>
      </c>
      <c r="B129" s="118"/>
      <c r="C129" s="71">
        <v>13008486814000</v>
      </c>
      <c r="D129" s="72">
        <v>97277.610000000044</v>
      </c>
      <c r="E129" s="72">
        <v>33514.928999999996</v>
      </c>
      <c r="F129" s="72">
        <v>130792.539</v>
      </c>
      <c r="G129" s="72">
        <v>34257.534999999996</v>
      </c>
      <c r="H129" s="72">
        <v>165039.60700000005</v>
      </c>
      <c r="I129" s="72">
        <v>7659707.427000002</v>
      </c>
      <c r="J129" s="94">
        <v>0.34452870501238653</v>
      </c>
      <c r="K129" s="94">
        <f t="shared" si="1"/>
        <v>0.35216258910966236</v>
      </c>
      <c r="L129" s="95">
        <f>H129/I129</f>
        <v>2.154646356572909E-2</v>
      </c>
      <c r="M129" s="73"/>
      <c r="N129" s="73"/>
    </row>
    <row r="130" spans="1:14" ht="15.75" thickBot="1">
      <c r="D130" s="3"/>
      <c r="E130" s="3"/>
      <c r="F130" s="3"/>
      <c r="G130" s="3"/>
      <c r="H130" s="3"/>
      <c r="I130" s="3"/>
    </row>
    <row r="131" spans="1:14" ht="15.75" thickBot="1">
      <c r="D131" s="3"/>
      <c r="E131" s="3"/>
      <c r="F131" s="3"/>
      <c r="G131" s="3"/>
      <c r="H131" s="3"/>
      <c r="I131" s="16" t="s">
        <v>4613</v>
      </c>
      <c r="J131" s="85">
        <f>F129/D129-1</f>
        <v>0.34452870501238619</v>
      </c>
      <c r="K131" s="85">
        <f>H129/F129-1</f>
        <v>0.26184267284542928</v>
      </c>
      <c r="L131" s="78">
        <f>L129</f>
        <v>2.154646356572909E-2</v>
      </c>
      <c r="M131" s="17">
        <v>4.7E-2</v>
      </c>
      <c r="N131" s="15">
        <v>0.35450237921905192</v>
      </c>
    </row>
    <row r="132" spans="1:14" ht="15.75" thickBot="1">
      <c r="D132" s="3"/>
      <c r="E132" s="3"/>
      <c r="F132" s="3"/>
      <c r="G132" s="3"/>
      <c r="H132" s="3"/>
      <c r="I132" s="20" t="s">
        <v>12</v>
      </c>
      <c r="J132" s="86">
        <f>AVERAGE(J$2:J$128)</f>
        <v>0.42458318588942712</v>
      </c>
      <c r="K132" s="86">
        <f>AVERAGE(K$2:K$128)</f>
        <v>0.43166123944644968</v>
      </c>
      <c r="L132" s="77">
        <f>AVERAGE(L$2:L$128)</f>
        <v>1.6169599300799573E-2</v>
      </c>
      <c r="M132" s="18">
        <v>5.9000000000000004E-2</v>
      </c>
      <c r="N132" s="19">
        <v>0.32822282171474465</v>
      </c>
    </row>
    <row r="133" spans="1:14" ht="15.75" thickBot="1">
      <c r="D133" s="3"/>
      <c r="E133" s="3"/>
      <c r="F133" s="3"/>
      <c r="G133" s="3"/>
      <c r="H133" s="3"/>
      <c r="I133" s="16" t="s">
        <v>13</v>
      </c>
      <c r="J133" s="85">
        <f>MEDIAN(J$2:J$128)</f>
        <v>0.29924082266298963</v>
      </c>
      <c r="K133" s="85">
        <f>MEDIAN(K$2:K$128)</f>
        <v>0.32569312446745752</v>
      </c>
      <c r="L133" s="78">
        <f>MEDIAN(L$2:L$128)</f>
        <v>1.3786706813997594E-2</v>
      </c>
      <c r="M133" s="17">
        <v>4.7E-2</v>
      </c>
      <c r="N133" s="15">
        <v>0.35450237921905192</v>
      </c>
    </row>
    <row r="134" spans="1:14" ht="15.75" thickBot="1">
      <c r="D134" s="3"/>
      <c r="E134" s="3"/>
      <c r="F134" s="3"/>
      <c r="G134" s="3"/>
      <c r="H134" s="3"/>
      <c r="I134" s="21" t="s">
        <v>14</v>
      </c>
      <c r="J134" s="86">
        <f>MAX(J$2:J$128)</f>
        <v>2.2199413489736064</v>
      </c>
      <c r="K134" s="86">
        <f>MAX(K$2:K$128)</f>
        <v>1.4972342857142862</v>
      </c>
      <c r="L134" s="77">
        <f>MAX(L$2:L$128)</f>
        <v>7.5933075933075939E-2</v>
      </c>
      <c r="M134" s="18">
        <v>0.151</v>
      </c>
      <c r="N134" s="19">
        <v>0.5062747425126628</v>
      </c>
    </row>
    <row r="135" spans="1:14" ht="15.75" thickBot="1">
      <c r="D135" s="3"/>
      <c r="E135" s="3"/>
      <c r="F135" s="3"/>
      <c r="G135" s="3"/>
      <c r="H135" s="3"/>
      <c r="I135" s="16" t="s">
        <v>15</v>
      </c>
      <c r="J135" s="85">
        <f>MIN(J$2:J$128)</f>
        <v>-0.28333333333333333</v>
      </c>
      <c r="K135" s="85">
        <f>MIN(K$2:K$128)</f>
        <v>-8.0847723704866509E-2</v>
      </c>
      <c r="L135" s="78">
        <f>MIN(L$2:L$128)</f>
        <v>3.8296426696315515E-3</v>
      </c>
      <c r="M135" s="17">
        <v>2.5000000000000001E-2</v>
      </c>
      <c r="N135" s="15">
        <v>0.10078007025346189</v>
      </c>
    </row>
    <row r="136" spans="1:14">
      <c r="D136" s="3"/>
      <c r="E136" s="3"/>
      <c r="F136" s="3"/>
      <c r="G136" s="3"/>
      <c r="H136" s="3"/>
      <c r="I136" s="3"/>
    </row>
    <row r="137" spans="1:14">
      <c r="D137" s="3"/>
      <c r="E137" s="3"/>
      <c r="F137" s="3"/>
      <c r="G137" s="3"/>
      <c r="H137" s="3"/>
      <c r="I137" s="3"/>
    </row>
    <row r="138" spans="1:14">
      <c r="D138" s="3"/>
      <c r="E138" s="3"/>
      <c r="F138" s="3"/>
      <c r="G138" s="3"/>
      <c r="H138" s="3"/>
      <c r="I138" s="3"/>
    </row>
    <row r="139" spans="1:14">
      <c r="D139" s="3"/>
      <c r="E139" s="3"/>
      <c r="F139" s="3"/>
      <c r="G139" s="3"/>
      <c r="H139" s="3"/>
      <c r="I139" s="3"/>
    </row>
    <row r="140" spans="1:14">
      <c r="D140" s="3"/>
      <c r="E140" s="3"/>
      <c r="F140" s="3"/>
      <c r="G140" s="3"/>
      <c r="H140" s="3"/>
      <c r="I140" s="3"/>
    </row>
    <row r="141" spans="1:14">
      <c r="D141" s="3"/>
      <c r="E141" s="3"/>
      <c r="F141" s="3"/>
      <c r="G141" s="3"/>
      <c r="H141" s="3"/>
      <c r="I141" s="3"/>
    </row>
    <row r="142" spans="1:14">
      <c r="D142" s="3"/>
      <c r="E142" s="3"/>
      <c r="F142" s="3"/>
      <c r="G142" s="3"/>
      <c r="H142" s="3"/>
      <c r="I142" s="3"/>
    </row>
    <row r="143" spans="1:14">
      <c r="D143" s="3"/>
      <c r="E143" s="3"/>
      <c r="F143" s="3"/>
      <c r="G143" s="3"/>
      <c r="H143" s="3"/>
      <c r="I143" s="3"/>
    </row>
    <row r="144" spans="1:14">
      <c r="D144" s="3"/>
      <c r="E144" s="3"/>
      <c r="F144" s="3"/>
      <c r="G144" s="3"/>
      <c r="H144" s="3"/>
      <c r="I144" s="3"/>
    </row>
    <row r="145" spans="4:9">
      <c r="D145" s="3"/>
      <c r="E145" s="3"/>
      <c r="F145" s="3"/>
      <c r="G145" s="3"/>
      <c r="H145" s="3"/>
      <c r="I145" s="3"/>
    </row>
    <row r="146" spans="4:9">
      <c r="D146" s="3"/>
      <c r="E146" s="3"/>
      <c r="F146" s="3"/>
      <c r="G146" s="3"/>
      <c r="H146" s="3"/>
      <c r="I146" s="3"/>
    </row>
    <row r="147" spans="4:9">
      <c r="D147" s="3"/>
      <c r="E147" s="3"/>
      <c r="F147" s="3"/>
      <c r="G147" s="3"/>
      <c r="H147" s="3"/>
      <c r="I147" s="3"/>
    </row>
    <row r="148" spans="4:9">
      <c r="D148" s="3"/>
      <c r="E148" s="3"/>
      <c r="F148" s="3"/>
      <c r="G148" s="3"/>
      <c r="H148" s="3"/>
      <c r="I148" s="3"/>
    </row>
  </sheetData>
  <autoFilter ref="A1:N129" xr:uid="{9781DF5E-F03B-4F7D-AF5B-07CCE714783E}"/>
  <mergeCells count="1">
    <mergeCell ref="A129:B129"/>
  </mergeCells>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CECL.Covid Q1 Analysis WrkSht</vt:lpstr>
      <vt:lpstr>Banks in Scope</vt:lpstr>
      <vt:lpstr>Summary</vt:lpstr>
      <vt:lpstr>All Public Banks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Customer</dc:creator>
  <cp:lastModifiedBy>Customer</cp:lastModifiedBy>
  <dcterms:created xsi:type="dcterms:W3CDTF">2020-04-20T20:18:14Z</dcterms:created>
  <dcterms:modified xsi:type="dcterms:W3CDTF">2020-06-25T17:21:40Z</dcterms:modified>
</cp:coreProperties>
</file>